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749d55a3739ad9/Documents/Durham/Masters/Writing/05.09.24 Onward/Thesis Draft/End Game/ThesisZip/"/>
    </mc:Choice>
  </mc:AlternateContent>
  <xr:revisionPtr revIDLastSave="0" documentId="8_{D6FDCCA0-2E73-490E-B5A1-B87A35159900}" xr6:coauthVersionLast="47" xr6:coauthVersionMax="47" xr10:uidLastSave="{00000000-0000-0000-0000-000000000000}"/>
  <bookViews>
    <workbookView xWindow="-96" yWindow="-96" windowWidth="23232" windowHeight="12552" xr2:uid="{7B1C835A-4A91-43EC-8CBA-0EB422573636}"/>
  </bookViews>
  <sheets>
    <sheet name="Nielsen Calcs" sheetId="1" r:id="rId1"/>
    <sheet name="Calcs" sheetId="2" r:id="rId2"/>
    <sheet name="Germ Partitioning Calcs" sheetId="3" r:id="rId3"/>
    <sheet name="Li (Koopmans)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B46" i="1" l="1"/>
  <c r="FC46" i="1"/>
  <c r="FD46" i="1"/>
  <c r="FG46" i="1"/>
  <c r="FH46" i="1"/>
  <c r="FI46" i="1"/>
  <c r="FJ46" i="1"/>
  <c r="FM46" i="1"/>
  <c r="FN46" i="1"/>
  <c r="FO46" i="1"/>
  <c r="FP46" i="1"/>
  <c r="FA46" i="1"/>
  <c r="FN2" i="1"/>
  <c r="FO2" i="1"/>
  <c r="FP2" i="1"/>
  <c r="FN3" i="1"/>
  <c r="FO3" i="1"/>
  <c r="FP3" i="1"/>
  <c r="FN4" i="1"/>
  <c r="FO4" i="1"/>
  <c r="FP4" i="1"/>
  <c r="FN5" i="1"/>
  <c r="FO5" i="1"/>
  <c r="FP5" i="1"/>
  <c r="FN6" i="1"/>
  <c r="FO6" i="1"/>
  <c r="FP6" i="1"/>
  <c r="FN7" i="1"/>
  <c r="FO7" i="1"/>
  <c r="FP7" i="1"/>
  <c r="FN8" i="1"/>
  <c r="FO8" i="1"/>
  <c r="FP8" i="1"/>
  <c r="FN9" i="1"/>
  <c r="FO9" i="1"/>
  <c r="FP9" i="1"/>
  <c r="FN10" i="1"/>
  <c r="FO10" i="1"/>
  <c r="FP10" i="1"/>
  <c r="FN11" i="1"/>
  <c r="FO11" i="1"/>
  <c r="FP11" i="1"/>
  <c r="FN12" i="1"/>
  <c r="FO12" i="1"/>
  <c r="FP12" i="1"/>
  <c r="FN13" i="1"/>
  <c r="FO13" i="1"/>
  <c r="FP13" i="1"/>
  <c r="FN14" i="1"/>
  <c r="FO14" i="1"/>
  <c r="FP14" i="1"/>
  <c r="FN15" i="1"/>
  <c r="FO15" i="1"/>
  <c r="FP15" i="1"/>
  <c r="FN16" i="1"/>
  <c r="FO16" i="1"/>
  <c r="FP16" i="1"/>
  <c r="FN17" i="1"/>
  <c r="FO17" i="1"/>
  <c r="FP17" i="1"/>
  <c r="FN18" i="1"/>
  <c r="FO18" i="1"/>
  <c r="FP18" i="1"/>
  <c r="FN19" i="1"/>
  <c r="FO19" i="1"/>
  <c r="FP19" i="1"/>
  <c r="FN20" i="1"/>
  <c r="FO20" i="1"/>
  <c r="FP20" i="1"/>
  <c r="FN21" i="1"/>
  <c r="FO21" i="1"/>
  <c r="FP21" i="1"/>
  <c r="FN22" i="1"/>
  <c r="FO22" i="1"/>
  <c r="FP22" i="1"/>
  <c r="FN23" i="1"/>
  <c r="FO23" i="1"/>
  <c r="FP23" i="1"/>
  <c r="FN24" i="1"/>
  <c r="FO24" i="1"/>
  <c r="FP24" i="1"/>
  <c r="FN25" i="1"/>
  <c r="FO25" i="1"/>
  <c r="FP25" i="1"/>
  <c r="FN26" i="1"/>
  <c r="FO26" i="1"/>
  <c r="FP26" i="1"/>
  <c r="FN27" i="1"/>
  <c r="FO27" i="1"/>
  <c r="FP27" i="1"/>
  <c r="FN28" i="1"/>
  <c r="FO28" i="1"/>
  <c r="FP28" i="1"/>
  <c r="FN29" i="1"/>
  <c r="FO29" i="1"/>
  <c r="FP29" i="1"/>
  <c r="FN30" i="1"/>
  <c r="FO30" i="1"/>
  <c r="FP30" i="1"/>
  <c r="FN31" i="1"/>
  <c r="FO31" i="1"/>
  <c r="FP31" i="1"/>
  <c r="FN32" i="1"/>
  <c r="FO32" i="1"/>
  <c r="FP32" i="1"/>
  <c r="FN33" i="1"/>
  <c r="FO33" i="1"/>
  <c r="FP33" i="1"/>
  <c r="FN34" i="1"/>
  <c r="FO34" i="1"/>
  <c r="FP34" i="1"/>
  <c r="FN35" i="1"/>
  <c r="FO35" i="1"/>
  <c r="FP35" i="1"/>
  <c r="FN36" i="1"/>
  <c r="FO36" i="1"/>
  <c r="FP36" i="1"/>
  <c r="FN37" i="1"/>
  <c r="FO37" i="1"/>
  <c r="FP37" i="1"/>
  <c r="FN38" i="1"/>
  <c r="FO38" i="1"/>
  <c r="FP38" i="1"/>
  <c r="FN39" i="1"/>
  <c r="FO39" i="1"/>
  <c r="FP39" i="1"/>
  <c r="FN40" i="1"/>
  <c r="FO40" i="1"/>
  <c r="FP40" i="1"/>
  <c r="FN41" i="1"/>
  <c r="FO41" i="1"/>
  <c r="FP41" i="1"/>
  <c r="FN42" i="1"/>
  <c r="FO42" i="1"/>
  <c r="FP42" i="1"/>
  <c r="FN43" i="1"/>
  <c r="FO43" i="1"/>
  <c r="FP43" i="1"/>
  <c r="FN44" i="1"/>
  <c r="FO44" i="1"/>
  <c r="FP44" i="1"/>
  <c r="FN45" i="1"/>
  <c r="FO45" i="1"/>
  <c r="FP45" i="1"/>
  <c r="FM3" i="1"/>
  <c r="FM4" i="1"/>
  <c r="FM5" i="1"/>
  <c r="FM6" i="1"/>
  <c r="FM7" i="1"/>
  <c r="FM8" i="1"/>
  <c r="FM9" i="1"/>
  <c r="FM10" i="1"/>
  <c r="FM11" i="1"/>
  <c r="FM12" i="1"/>
  <c r="FM13" i="1"/>
  <c r="FM14" i="1"/>
  <c r="FM15" i="1"/>
  <c r="FM16" i="1"/>
  <c r="FM17" i="1"/>
  <c r="FM18" i="1"/>
  <c r="FM19" i="1"/>
  <c r="FM20" i="1"/>
  <c r="FM21" i="1"/>
  <c r="FM22" i="1"/>
  <c r="FM23" i="1"/>
  <c r="FM24" i="1"/>
  <c r="FM25" i="1"/>
  <c r="FM26" i="1"/>
  <c r="FM27" i="1"/>
  <c r="FM28" i="1"/>
  <c r="FM29" i="1"/>
  <c r="FM30" i="1"/>
  <c r="FM31" i="1"/>
  <c r="FM32" i="1"/>
  <c r="FM33" i="1"/>
  <c r="FM34" i="1"/>
  <c r="FM35" i="1"/>
  <c r="FM36" i="1"/>
  <c r="FM37" i="1"/>
  <c r="FM38" i="1"/>
  <c r="FM39" i="1"/>
  <c r="FM40" i="1"/>
  <c r="FM41" i="1"/>
  <c r="FM42" i="1"/>
  <c r="FM43" i="1"/>
  <c r="FM44" i="1"/>
  <c r="FM45" i="1"/>
  <c r="FM2" i="1"/>
  <c r="FG3" i="1"/>
  <c r="FH3" i="1"/>
  <c r="FI3" i="1"/>
  <c r="FJ3" i="1"/>
  <c r="FG4" i="1"/>
  <c r="FH4" i="1"/>
  <c r="FI4" i="1"/>
  <c r="FJ4" i="1"/>
  <c r="FG5" i="1"/>
  <c r="FH5" i="1"/>
  <c r="FI5" i="1"/>
  <c r="FJ5" i="1"/>
  <c r="FG6" i="1"/>
  <c r="FH6" i="1"/>
  <c r="FI6" i="1"/>
  <c r="FJ6" i="1"/>
  <c r="FG7" i="1"/>
  <c r="FH7" i="1"/>
  <c r="FI7" i="1"/>
  <c r="FJ7" i="1"/>
  <c r="FG8" i="1"/>
  <c r="FH8" i="1"/>
  <c r="FI8" i="1"/>
  <c r="FJ8" i="1"/>
  <c r="FG9" i="1"/>
  <c r="FH9" i="1"/>
  <c r="FI9" i="1"/>
  <c r="FJ9" i="1"/>
  <c r="FG10" i="1"/>
  <c r="FH10" i="1"/>
  <c r="FI10" i="1"/>
  <c r="FJ10" i="1"/>
  <c r="FG11" i="1"/>
  <c r="FH11" i="1"/>
  <c r="FI11" i="1"/>
  <c r="FJ11" i="1"/>
  <c r="FG12" i="1"/>
  <c r="FH12" i="1"/>
  <c r="FI12" i="1"/>
  <c r="FJ12" i="1"/>
  <c r="FG13" i="1"/>
  <c r="FH13" i="1"/>
  <c r="FI13" i="1"/>
  <c r="FJ13" i="1"/>
  <c r="FG14" i="1"/>
  <c r="FH14" i="1"/>
  <c r="FI14" i="1"/>
  <c r="FJ14" i="1"/>
  <c r="FG15" i="1"/>
  <c r="FH15" i="1"/>
  <c r="FI15" i="1"/>
  <c r="FJ15" i="1"/>
  <c r="FG16" i="1"/>
  <c r="FH16" i="1"/>
  <c r="FI16" i="1"/>
  <c r="FJ16" i="1"/>
  <c r="FG17" i="1"/>
  <c r="FH17" i="1"/>
  <c r="FI17" i="1"/>
  <c r="FJ17" i="1"/>
  <c r="FG18" i="1"/>
  <c r="FH18" i="1"/>
  <c r="FI18" i="1"/>
  <c r="FJ18" i="1"/>
  <c r="FG19" i="1"/>
  <c r="FH19" i="1"/>
  <c r="FI19" i="1"/>
  <c r="FJ19" i="1"/>
  <c r="FG20" i="1"/>
  <c r="FH20" i="1"/>
  <c r="FI20" i="1"/>
  <c r="FJ20" i="1"/>
  <c r="FG21" i="1"/>
  <c r="FH21" i="1"/>
  <c r="FI21" i="1"/>
  <c r="FJ21" i="1"/>
  <c r="FG22" i="1"/>
  <c r="FH22" i="1"/>
  <c r="FI22" i="1"/>
  <c r="FJ22" i="1"/>
  <c r="FG23" i="1"/>
  <c r="FH23" i="1"/>
  <c r="FI23" i="1"/>
  <c r="FJ23" i="1"/>
  <c r="FG24" i="1"/>
  <c r="FH24" i="1"/>
  <c r="FI24" i="1"/>
  <c r="FJ24" i="1"/>
  <c r="FG25" i="1"/>
  <c r="FH25" i="1"/>
  <c r="FI25" i="1"/>
  <c r="FJ25" i="1"/>
  <c r="FG26" i="1"/>
  <c r="FH26" i="1"/>
  <c r="FI26" i="1"/>
  <c r="FJ26" i="1"/>
  <c r="FG27" i="1"/>
  <c r="FH27" i="1"/>
  <c r="FI27" i="1"/>
  <c r="FJ27" i="1"/>
  <c r="FG28" i="1"/>
  <c r="FH28" i="1"/>
  <c r="FI28" i="1"/>
  <c r="FJ28" i="1"/>
  <c r="FG29" i="1"/>
  <c r="FH29" i="1"/>
  <c r="FI29" i="1"/>
  <c r="FJ29" i="1"/>
  <c r="FG30" i="1"/>
  <c r="FH30" i="1"/>
  <c r="FI30" i="1"/>
  <c r="FJ30" i="1"/>
  <c r="FG31" i="1"/>
  <c r="FH31" i="1"/>
  <c r="FI31" i="1"/>
  <c r="FJ31" i="1"/>
  <c r="FG32" i="1"/>
  <c r="FH32" i="1"/>
  <c r="FI32" i="1"/>
  <c r="FJ32" i="1"/>
  <c r="FG33" i="1"/>
  <c r="FH33" i="1"/>
  <c r="FI33" i="1"/>
  <c r="FJ33" i="1"/>
  <c r="FG34" i="1"/>
  <c r="FH34" i="1"/>
  <c r="FI34" i="1"/>
  <c r="FJ34" i="1"/>
  <c r="FG35" i="1"/>
  <c r="FH35" i="1"/>
  <c r="FI35" i="1"/>
  <c r="FJ35" i="1"/>
  <c r="FG36" i="1"/>
  <c r="FH36" i="1"/>
  <c r="FI36" i="1"/>
  <c r="FJ36" i="1"/>
  <c r="FG37" i="1"/>
  <c r="FH37" i="1"/>
  <c r="FI37" i="1"/>
  <c r="FJ37" i="1"/>
  <c r="FG38" i="1"/>
  <c r="FH38" i="1"/>
  <c r="FI38" i="1"/>
  <c r="FJ38" i="1"/>
  <c r="FG39" i="1"/>
  <c r="FH39" i="1"/>
  <c r="FI39" i="1"/>
  <c r="FJ39" i="1"/>
  <c r="FG40" i="1"/>
  <c r="FH40" i="1"/>
  <c r="FI40" i="1"/>
  <c r="FJ40" i="1"/>
  <c r="FG41" i="1"/>
  <c r="FH41" i="1"/>
  <c r="FI41" i="1"/>
  <c r="FJ41" i="1"/>
  <c r="FG42" i="1"/>
  <c r="FH42" i="1"/>
  <c r="FI42" i="1"/>
  <c r="FJ42" i="1"/>
  <c r="FG43" i="1"/>
  <c r="FH43" i="1"/>
  <c r="FI43" i="1"/>
  <c r="FJ43" i="1"/>
  <c r="FG44" i="1"/>
  <c r="FH44" i="1"/>
  <c r="FI44" i="1"/>
  <c r="FJ44" i="1"/>
  <c r="FG45" i="1"/>
  <c r="FH45" i="1"/>
  <c r="FI45" i="1"/>
  <c r="FJ45" i="1"/>
  <c r="FH2" i="1"/>
  <c r="FI2" i="1"/>
  <c r="FJ2" i="1"/>
  <c r="FG2" i="1"/>
  <c r="FB3" i="1"/>
  <c r="FC3" i="1"/>
  <c r="FD3" i="1"/>
  <c r="FB4" i="1"/>
  <c r="FC4" i="1"/>
  <c r="FD4" i="1"/>
  <c r="FB5" i="1"/>
  <c r="FC5" i="1"/>
  <c r="FD5" i="1"/>
  <c r="FB6" i="1"/>
  <c r="FC6" i="1"/>
  <c r="FD6" i="1"/>
  <c r="FB7" i="1"/>
  <c r="FC7" i="1"/>
  <c r="FD7" i="1"/>
  <c r="FB8" i="1"/>
  <c r="FC8" i="1"/>
  <c r="FD8" i="1"/>
  <c r="FB9" i="1"/>
  <c r="FC9" i="1"/>
  <c r="FD9" i="1"/>
  <c r="FB10" i="1"/>
  <c r="FC10" i="1"/>
  <c r="FD10" i="1"/>
  <c r="FB11" i="1"/>
  <c r="FC11" i="1"/>
  <c r="FD11" i="1"/>
  <c r="FB12" i="1"/>
  <c r="FC12" i="1"/>
  <c r="FD12" i="1"/>
  <c r="FB13" i="1"/>
  <c r="FC13" i="1"/>
  <c r="FD13" i="1"/>
  <c r="FB14" i="1"/>
  <c r="FC14" i="1"/>
  <c r="FD14" i="1"/>
  <c r="FB15" i="1"/>
  <c r="FC15" i="1"/>
  <c r="FD15" i="1"/>
  <c r="FB16" i="1"/>
  <c r="FC16" i="1"/>
  <c r="FD16" i="1"/>
  <c r="FB17" i="1"/>
  <c r="FC17" i="1"/>
  <c r="FD17" i="1"/>
  <c r="FB18" i="1"/>
  <c r="FC18" i="1"/>
  <c r="FD18" i="1"/>
  <c r="FB19" i="1"/>
  <c r="FC19" i="1"/>
  <c r="FD19" i="1"/>
  <c r="FB20" i="1"/>
  <c r="FC20" i="1"/>
  <c r="FD20" i="1"/>
  <c r="FB21" i="1"/>
  <c r="FC21" i="1"/>
  <c r="FD21" i="1"/>
  <c r="FB22" i="1"/>
  <c r="FC22" i="1"/>
  <c r="FD22" i="1"/>
  <c r="FB23" i="1"/>
  <c r="FC23" i="1"/>
  <c r="FD23" i="1"/>
  <c r="FB24" i="1"/>
  <c r="FC24" i="1"/>
  <c r="FD24" i="1"/>
  <c r="FB25" i="1"/>
  <c r="FC25" i="1"/>
  <c r="FD25" i="1"/>
  <c r="FB26" i="1"/>
  <c r="FC26" i="1"/>
  <c r="FD26" i="1"/>
  <c r="FB27" i="1"/>
  <c r="FC27" i="1"/>
  <c r="FD27" i="1"/>
  <c r="FB28" i="1"/>
  <c r="FC28" i="1"/>
  <c r="FD28" i="1"/>
  <c r="FB29" i="1"/>
  <c r="FC29" i="1"/>
  <c r="FD29" i="1"/>
  <c r="FB30" i="1"/>
  <c r="FC30" i="1"/>
  <c r="FD30" i="1"/>
  <c r="FB31" i="1"/>
  <c r="FC31" i="1"/>
  <c r="FD31" i="1"/>
  <c r="FB32" i="1"/>
  <c r="FC32" i="1"/>
  <c r="FD32" i="1"/>
  <c r="FB33" i="1"/>
  <c r="FC33" i="1"/>
  <c r="FD33" i="1"/>
  <c r="FB34" i="1"/>
  <c r="FC34" i="1"/>
  <c r="FD34" i="1"/>
  <c r="FB35" i="1"/>
  <c r="FC35" i="1"/>
  <c r="FD35" i="1"/>
  <c r="FB36" i="1"/>
  <c r="FC36" i="1"/>
  <c r="FD36" i="1"/>
  <c r="FB37" i="1"/>
  <c r="FC37" i="1"/>
  <c r="FD37" i="1"/>
  <c r="FB38" i="1"/>
  <c r="FC38" i="1"/>
  <c r="FD38" i="1"/>
  <c r="FB39" i="1"/>
  <c r="FC39" i="1"/>
  <c r="FD39" i="1"/>
  <c r="FB40" i="1"/>
  <c r="FC40" i="1"/>
  <c r="FD40" i="1"/>
  <c r="FB41" i="1"/>
  <c r="FC41" i="1"/>
  <c r="FD41" i="1"/>
  <c r="FB42" i="1"/>
  <c r="FC42" i="1"/>
  <c r="FD42" i="1"/>
  <c r="FB43" i="1"/>
  <c r="FC43" i="1"/>
  <c r="FD43" i="1"/>
  <c r="FB44" i="1"/>
  <c r="FC44" i="1"/>
  <c r="FD44" i="1"/>
  <c r="FB45" i="1"/>
  <c r="FC45" i="1"/>
  <c r="FD45" i="1"/>
  <c r="FD2" i="1"/>
  <c r="FB2" i="1"/>
  <c r="FC2" i="1"/>
  <c r="FA3" i="1"/>
  <c r="FA4" i="1"/>
  <c r="FA5" i="1"/>
  <c r="FA6" i="1"/>
  <c r="FA7" i="1"/>
  <c r="FA8" i="1"/>
  <c r="FA9" i="1"/>
  <c r="FA10" i="1"/>
  <c r="FA11" i="1"/>
  <c r="FA12" i="1"/>
  <c r="FA13" i="1"/>
  <c r="FA14" i="1"/>
  <c r="FA15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29" i="1"/>
  <c r="FA30" i="1"/>
  <c r="FA31" i="1"/>
  <c r="FA32" i="1"/>
  <c r="FA33" i="1"/>
  <c r="FA34" i="1"/>
  <c r="FA35" i="1"/>
  <c r="FA36" i="1"/>
  <c r="FA37" i="1"/>
  <c r="FA38" i="1"/>
  <c r="FA39" i="1"/>
  <c r="FA40" i="1"/>
  <c r="FA41" i="1"/>
  <c r="FA42" i="1"/>
  <c r="FA43" i="1"/>
  <c r="FA44" i="1"/>
  <c r="FA45" i="1"/>
  <c r="FA2" i="1"/>
  <c r="BM3" i="4"/>
  <c r="BM4" i="4"/>
  <c r="BM5" i="4"/>
  <c r="BM6" i="4"/>
  <c r="BM7" i="4"/>
  <c r="BM8" i="4"/>
  <c r="BM9" i="4"/>
  <c r="BM10" i="4"/>
  <c r="BM11" i="4"/>
  <c r="BM12" i="4"/>
  <c r="BM35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2" i="4"/>
  <c r="BL35" i="4"/>
  <c r="AI33" i="4"/>
  <c r="AE45" i="4"/>
  <c r="AA37" i="4"/>
  <c r="BB35" i="4"/>
  <c r="BC3" i="4"/>
  <c r="BC4" i="4"/>
  <c r="BC5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2" i="4"/>
  <c r="AS3" i="4"/>
  <c r="AS47" i="4"/>
  <c r="AS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R47" i="4"/>
  <c r="AS2" i="4"/>
  <c r="BC35" i="4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X39" i="3"/>
  <c r="V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T60" i="3"/>
  <c r="U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39" i="3"/>
  <c r="C5" i="3"/>
  <c r="W45" i="3"/>
  <c r="C4" i="3"/>
  <c r="T40" i="3"/>
  <c r="C3" i="3"/>
  <c r="Q51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39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40" i="3"/>
  <c r="M39" i="3"/>
  <c r="O41" i="2"/>
  <c r="O39" i="2"/>
  <c r="O32" i="2"/>
  <c r="N32" i="2"/>
  <c r="T59" i="3"/>
  <c r="Q47" i="3"/>
  <c r="W80" i="3"/>
  <c r="W68" i="3"/>
  <c r="W65" i="3"/>
  <c r="T61" i="3"/>
  <c r="N84" i="3"/>
  <c r="T51" i="3"/>
  <c r="X84" i="3"/>
  <c r="W61" i="3"/>
  <c r="S84" i="3"/>
  <c r="T49" i="3"/>
  <c r="W60" i="3"/>
  <c r="P84" i="3"/>
  <c r="R84" i="3"/>
  <c r="T39" i="3"/>
  <c r="T48" i="3"/>
  <c r="W59" i="3"/>
  <c r="Y84" i="3"/>
  <c r="AB84" i="3"/>
  <c r="Z84" i="3"/>
  <c r="Q39" i="3"/>
  <c r="U84" i="3"/>
  <c r="T47" i="3"/>
  <c r="W47" i="3"/>
  <c r="V84" i="3"/>
  <c r="M84" i="3"/>
  <c r="Q72" i="3"/>
  <c r="T75" i="3"/>
  <c r="W44" i="3"/>
  <c r="Q71" i="3"/>
  <c r="T73" i="3"/>
  <c r="W42" i="3"/>
  <c r="Q60" i="3"/>
  <c r="T72" i="3"/>
  <c r="W41" i="3"/>
  <c r="AA84" i="3"/>
  <c r="Q59" i="3"/>
  <c r="T71" i="3"/>
  <c r="O84" i="3"/>
  <c r="Q48" i="3"/>
  <c r="T63" i="3"/>
  <c r="W82" i="3"/>
  <c r="Q74" i="3"/>
  <c r="Q62" i="3"/>
  <c r="Q50" i="3"/>
  <c r="Q73" i="3"/>
  <c r="Q61" i="3"/>
  <c r="Q49" i="3"/>
  <c r="T74" i="3"/>
  <c r="T62" i="3"/>
  <c r="T50" i="3"/>
  <c r="W66" i="3"/>
  <c r="W46" i="3"/>
  <c r="Q57" i="3"/>
  <c r="T58" i="3"/>
  <c r="Q80" i="3"/>
  <c r="Q68" i="3"/>
  <c r="Q56" i="3"/>
  <c r="Q44" i="3"/>
  <c r="T81" i="3"/>
  <c r="T69" i="3"/>
  <c r="T57" i="3"/>
  <c r="T45" i="3"/>
  <c r="W78" i="3"/>
  <c r="W58" i="3"/>
  <c r="Q82" i="3"/>
  <c r="Q69" i="3"/>
  <c r="T82" i="3"/>
  <c r="Q79" i="3"/>
  <c r="Q67" i="3"/>
  <c r="Q55" i="3"/>
  <c r="Q43" i="3"/>
  <c r="T80" i="3"/>
  <c r="T68" i="3"/>
  <c r="T56" i="3"/>
  <c r="T44" i="3"/>
  <c r="W77" i="3"/>
  <c r="W56" i="3"/>
  <c r="Q70" i="3"/>
  <c r="Q45" i="3"/>
  <c r="Q78" i="3"/>
  <c r="Q66" i="3"/>
  <c r="Q54" i="3"/>
  <c r="Q42" i="3"/>
  <c r="T79" i="3"/>
  <c r="T67" i="3"/>
  <c r="T55" i="3"/>
  <c r="T43" i="3"/>
  <c r="W73" i="3"/>
  <c r="W54" i="3"/>
  <c r="Q58" i="3"/>
  <c r="T70" i="3"/>
  <c r="Q77" i="3"/>
  <c r="Q65" i="3"/>
  <c r="Q53" i="3"/>
  <c r="Q41" i="3"/>
  <c r="T78" i="3"/>
  <c r="T66" i="3"/>
  <c r="T54" i="3"/>
  <c r="T42" i="3"/>
  <c r="W72" i="3"/>
  <c r="W53" i="3"/>
  <c r="Q81" i="3"/>
  <c r="T46" i="3"/>
  <c r="T77" i="3"/>
  <c r="T65" i="3"/>
  <c r="T53" i="3"/>
  <c r="T41" i="3"/>
  <c r="W71" i="3"/>
  <c r="W49" i="3"/>
  <c r="Q46" i="3"/>
  <c r="Q76" i="3"/>
  <c r="Q64" i="3"/>
  <c r="Q52" i="3"/>
  <c r="Q40" i="3"/>
  <c r="Q75" i="3"/>
  <c r="Q63" i="3"/>
  <c r="T76" i="3"/>
  <c r="T64" i="3"/>
  <c r="T52" i="3"/>
  <c r="W70" i="3"/>
  <c r="W48" i="3"/>
  <c r="W39" i="3"/>
  <c r="W79" i="3"/>
  <c r="W67" i="3"/>
  <c r="W55" i="3"/>
  <c r="W43" i="3"/>
  <c r="W64" i="3"/>
  <c r="W40" i="3"/>
  <c r="W75" i="3"/>
  <c r="W63" i="3"/>
  <c r="W51" i="3"/>
  <c r="W76" i="3"/>
  <c r="W52" i="3"/>
  <c r="W74" i="3"/>
  <c r="W62" i="3"/>
  <c r="W50" i="3"/>
  <c r="W81" i="3"/>
  <c r="W69" i="3"/>
  <c r="W57" i="3"/>
  <c r="T84" i="3"/>
  <c r="Q84" i="3"/>
  <c r="W84" i="3"/>
  <c r="AJ118" i="1"/>
  <c r="AO118" i="1"/>
  <c r="BH118" i="1"/>
  <c r="DM118" i="1"/>
  <c r="AJ117" i="1"/>
  <c r="AO117" i="1"/>
  <c r="BH117" i="1"/>
  <c r="DM117" i="1"/>
  <c r="AJ116" i="1"/>
  <c r="AO116" i="1"/>
  <c r="BH116" i="1"/>
  <c r="DM116" i="1"/>
  <c r="AJ115" i="1"/>
  <c r="AO115" i="1"/>
  <c r="BH115" i="1"/>
  <c r="DM115" i="1"/>
  <c r="AJ114" i="1"/>
  <c r="AO114" i="1"/>
  <c r="BH114" i="1"/>
  <c r="DM114" i="1"/>
  <c r="AJ113" i="1"/>
  <c r="AO113" i="1"/>
  <c r="BH113" i="1"/>
  <c r="DM113" i="1"/>
  <c r="AJ112" i="1"/>
  <c r="AO112" i="1"/>
  <c r="BH112" i="1"/>
  <c r="DM112" i="1"/>
  <c r="AJ111" i="1"/>
  <c r="AO111" i="1"/>
  <c r="BH111" i="1"/>
  <c r="DM111" i="1"/>
  <c r="AJ110" i="1"/>
  <c r="AO110" i="1"/>
  <c r="BH110" i="1"/>
  <c r="DM110" i="1"/>
  <c r="AJ109" i="1"/>
  <c r="AO109" i="1"/>
  <c r="BH109" i="1"/>
  <c r="DM109" i="1"/>
  <c r="AJ108" i="1"/>
  <c r="AJ107" i="1"/>
  <c r="AO107" i="1"/>
  <c r="BH107" i="1"/>
  <c r="DM107" i="1"/>
  <c r="AJ106" i="1"/>
  <c r="AO106" i="1"/>
  <c r="BH106" i="1"/>
  <c r="DM106" i="1"/>
  <c r="AJ105" i="1"/>
  <c r="AO105" i="1"/>
  <c r="BH105" i="1"/>
  <c r="DM105" i="1"/>
  <c r="AJ104" i="1"/>
  <c r="AO104" i="1"/>
  <c r="BH104" i="1"/>
  <c r="DM104" i="1"/>
  <c r="AJ103" i="1"/>
  <c r="AO103" i="1"/>
  <c r="BH103" i="1"/>
  <c r="DM103" i="1"/>
  <c r="AJ102" i="1"/>
  <c r="AO102" i="1"/>
  <c r="BH102" i="1"/>
  <c r="DM102" i="1"/>
  <c r="AJ101" i="1"/>
  <c r="AO101" i="1"/>
  <c r="BH101" i="1"/>
  <c r="DM101" i="1"/>
  <c r="AJ100" i="1"/>
  <c r="AO100" i="1"/>
  <c r="BH100" i="1"/>
  <c r="DM100" i="1"/>
  <c r="AJ99" i="1"/>
  <c r="AO99" i="1"/>
  <c r="BH99" i="1"/>
  <c r="DM99" i="1"/>
  <c r="AJ98" i="1"/>
  <c r="AO98" i="1"/>
  <c r="BH98" i="1"/>
  <c r="DM98" i="1"/>
  <c r="AJ97" i="1"/>
  <c r="AO97" i="1"/>
  <c r="BH97" i="1"/>
  <c r="DM97" i="1"/>
  <c r="AJ96" i="1"/>
  <c r="AM96" i="1"/>
  <c r="BF96" i="1"/>
  <c r="DK96" i="1"/>
  <c r="AJ95" i="1"/>
  <c r="AO95" i="1"/>
  <c r="BH95" i="1"/>
  <c r="DM95" i="1"/>
  <c r="AJ94" i="1"/>
  <c r="AO94" i="1"/>
  <c r="BH94" i="1"/>
  <c r="DM94" i="1"/>
  <c r="AJ93" i="1"/>
  <c r="AO93" i="1"/>
  <c r="BH93" i="1"/>
  <c r="DM93" i="1"/>
  <c r="AJ92" i="1"/>
  <c r="AO92" i="1"/>
  <c r="BH92" i="1"/>
  <c r="DM92" i="1"/>
  <c r="AJ91" i="1"/>
  <c r="AJ90" i="1"/>
  <c r="AO90" i="1"/>
  <c r="BH90" i="1"/>
  <c r="DM90" i="1"/>
  <c r="AJ89" i="1"/>
  <c r="AO89" i="1"/>
  <c r="BH89" i="1"/>
  <c r="DM89" i="1"/>
  <c r="AJ88" i="1"/>
  <c r="AJ87" i="1"/>
  <c r="AO87" i="1"/>
  <c r="BH87" i="1"/>
  <c r="DM87" i="1"/>
  <c r="AJ86" i="1"/>
  <c r="AO86" i="1"/>
  <c r="BH86" i="1"/>
  <c r="DM86" i="1"/>
  <c r="AJ85" i="1"/>
  <c r="AO85" i="1"/>
  <c r="BH85" i="1"/>
  <c r="DM85" i="1"/>
  <c r="AJ84" i="1"/>
  <c r="AJ82" i="1"/>
  <c r="AO82" i="1"/>
  <c r="BH82" i="1"/>
  <c r="DM82" i="1"/>
  <c r="AJ81" i="1"/>
  <c r="AO81" i="1"/>
  <c r="BH81" i="1"/>
  <c r="DM81" i="1"/>
  <c r="AJ80" i="1"/>
  <c r="AO80" i="1"/>
  <c r="BH80" i="1"/>
  <c r="DM80" i="1"/>
  <c r="AJ79" i="1"/>
  <c r="AO79" i="1"/>
  <c r="BH79" i="1"/>
  <c r="DM79" i="1"/>
  <c r="AJ78" i="1"/>
  <c r="AO78" i="1"/>
  <c r="BH78" i="1"/>
  <c r="DM78" i="1"/>
  <c r="AJ77" i="1"/>
  <c r="AO77" i="1"/>
  <c r="BH77" i="1"/>
  <c r="DM77" i="1"/>
  <c r="AJ76" i="1"/>
  <c r="AO76" i="1"/>
  <c r="BH76" i="1"/>
  <c r="DM76" i="1"/>
  <c r="AJ75" i="1"/>
  <c r="AJ74" i="1"/>
  <c r="AO74" i="1"/>
  <c r="BH74" i="1"/>
  <c r="DM74" i="1"/>
  <c r="AJ73" i="1"/>
  <c r="AO73" i="1"/>
  <c r="BH73" i="1"/>
  <c r="DM73" i="1"/>
  <c r="AJ72" i="1"/>
  <c r="AO72" i="1"/>
  <c r="BH72" i="1"/>
  <c r="DM72" i="1"/>
  <c r="AJ71" i="1"/>
  <c r="AO71" i="1"/>
  <c r="BH71" i="1"/>
  <c r="DM71" i="1"/>
  <c r="AJ70" i="1"/>
  <c r="AO70" i="1"/>
  <c r="BH70" i="1"/>
  <c r="DM70" i="1"/>
  <c r="AJ69" i="1"/>
  <c r="AO69" i="1"/>
  <c r="BH69" i="1"/>
  <c r="DM69" i="1"/>
  <c r="AJ68" i="1"/>
  <c r="AO68" i="1"/>
  <c r="BH68" i="1"/>
  <c r="DM68" i="1"/>
  <c r="AJ67" i="1"/>
  <c r="AO67" i="1"/>
  <c r="BH67" i="1"/>
  <c r="DM67" i="1"/>
  <c r="AJ66" i="1"/>
  <c r="AO66" i="1"/>
  <c r="BH66" i="1"/>
  <c r="DM66" i="1"/>
  <c r="AJ65" i="1"/>
  <c r="AO65" i="1"/>
  <c r="BH65" i="1"/>
  <c r="DM65" i="1"/>
  <c r="AJ64" i="1"/>
  <c r="AO64" i="1"/>
  <c r="BH64" i="1"/>
  <c r="DM64" i="1"/>
  <c r="AJ63" i="1"/>
  <c r="AL63" i="1"/>
  <c r="BE63" i="1"/>
  <c r="DJ63" i="1"/>
  <c r="AJ62" i="1"/>
  <c r="AO62" i="1"/>
  <c r="BH62" i="1"/>
  <c r="DM62" i="1"/>
  <c r="AJ61" i="1"/>
  <c r="AO61" i="1"/>
  <c r="BH61" i="1"/>
  <c r="DM61" i="1"/>
  <c r="AJ60" i="1"/>
  <c r="AO60" i="1"/>
  <c r="BH60" i="1"/>
  <c r="DM60" i="1"/>
  <c r="AJ59" i="1"/>
  <c r="AO59" i="1"/>
  <c r="BH59" i="1"/>
  <c r="DM59" i="1"/>
  <c r="AJ58" i="1"/>
  <c r="AM58" i="1"/>
  <c r="BF58" i="1"/>
  <c r="DK58" i="1"/>
  <c r="AJ57" i="1"/>
  <c r="AO57" i="1"/>
  <c r="BH57" i="1"/>
  <c r="DM57" i="1"/>
  <c r="AJ56" i="1"/>
  <c r="AO56" i="1"/>
  <c r="BH56" i="1"/>
  <c r="DM56" i="1"/>
  <c r="AJ55" i="1"/>
  <c r="AO55" i="1"/>
  <c r="BH55" i="1"/>
  <c r="DM55" i="1"/>
  <c r="AJ54" i="1"/>
  <c r="AO54" i="1"/>
  <c r="BH54" i="1"/>
  <c r="DM54" i="1"/>
  <c r="AJ53" i="1"/>
  <c r="AO53" i="1"/>
  <c r="BH53" i="1"/>
  <c r="DM53" i="1"/>
  <c r="AJ52" i="1"/>
  <c r="AO52" i="1"/>
  <c r="BH52" i="1"/>
  <c r="DM52" i="1"/>
  <c r="AJ51" i="1"/>
  <c r="AO51" i="1"/>
  <c r="BH51" i="1"/>
  <c r="DM51" i="1"/>
  <c r="AJ50" i="1"/>
  <c r="AO50" i="1"/>
  <c r="BH50" i="1"/>
  <c r="DM50" i="1"/>
  <c r="AJ49" i="1"/>
  <c r="AO49" i="1"/>
  <c r="BH49" i="1"/>
  <c r="DM49" i="1"/>
  <c r="AJ48" i="1"/>
  <c r="AO48" i="1"/>
  <c r="BH48" i="1"/>
  <c r="DM48" i="1"/>
  <c r="AJ47" i="1"/>
  <c r="AJ46" i="1"/>
  <c r="AO46" i="1"/>
  <c r="BH46" i="1"/>
  <c r="DM46" i="1"/>
  <c r="AJ45" i="1"/>
  <c r="AO45" i="1"/>
  <c r="BH45" i="1"/>
  <c r="DM45" i="1"/>
  <c r="AJ44" i="1"/>
  <c r="AO44" i="1"/>
  <c r="BH44" i="1"/>
  <c r="DM44" i="1"/>
  <c r="AJ43" i="1"/>
  <c r="AO43" i="1"/>
  <c r="BH43" i="1"/>
  <c r="DM43" i="1"/>
  <c r="AJ42" i="1"/>
  <c r="AO42" i="1"/>
  <c r="BH42" i="1"/>
  <c r="DM42" i="1"/>
  <c r="AJ41" i="1"/>
  <c r="AO41" i="1"/>
  <c r="BH41" i="1"/>
  <c r="DM41" i="1"/>
  <c r="AJ40" i="1"/>
  <c r="AO40" i="1"/>
  <c r="BH40" i="1"/>
  <c r="DM40" i="1"/>
  <c r="AJ39" i="1"/>
  <c r="AO39" i="1"/>
  <c r="BH39" i="1"/>
  <c r="DM39" i="1"/>
  <c r="AJ37" i="1"/>
  <c r="AO37" i="1"/>
  <c r="BH37" i="1"/>
  <c r="DM37" i="1"/>
  <c r="AJ36" i="1"/>
  <c r="AO36" i="1"/>
  <c r="BH36" i="1"/>
  <c r="DM36" i="1"/>
  <c r="AJ35" i="1"/>
  <c r="AO35" i="1"/>
  <c r="BH35" i="1"/>
  <c r="DM35" i="1"/>
  <c r="AJ34" i="1"/>
  <c r="AM34" i="1"/>
  <c r="BF34" i="1"/>
  <c r="DK34" i="1"/>
  <c r="AJ33" i="1"/>
  <c r="AJ32" i="1"/>
  <c r="AO32" i="1"/>
  <c r="BH32" i="1"/>
  <c r="DM32" i="1"/>
  <c r="AJ31" i="1"/>
  <c r="AO31" i="1"/>
  <c r="BH31" i="1"/>
  <c r="DM31" i="1"/>
  <c r="AJ30" i="1"/>
  <c r="AO30" i="1"/>
  <c r="BH30" i="1"/>
  <c r="DM30" i="1"/>
  <c r="AJ29" i="1"/>
  <c r="AO29" i="1"/>
  <c r="BH29" i="1"/>
  <c r="DM29" i="1"/>
  <c r="AJ28" i="1"/>
  <c r="AO28" i="1"/>
  <c r="BH28" i="1"/>
  <c r="DM28" i="1"/>
  <c r="AJ27" i="1"/>
  <c r="AO27" i="1"/>
  <c r="BH27" i="1"/>
  <c r="DM27" i="1"/>
  <c r="AJ26" i="1"/>
  <c r="AO26" i="1"/>
  <c r="BH26" i="1"/>
  <c r="DM26" i="1"/>
  <c r="AJ25" i="1"/>
  <c r="AO25" i="1"/>
  <c r="BH25" i="1"/>
  <c r="DM25" i="1"/>
  <c r="AJ24" i="1"/>
  <c r="AO24" i="1"/>
  <c r="BH24" i="1"/>
  <c r="DM24" i="1"/>
  <c r="AJ23" i="1"/>
  <c r="AO23" i="1"/>
  <c r="BH23" i="1"/>
  <c r="DM23" i="1"/>
  <c r="AJ22" i="1"/>
  <c r="AJ21" i="1"/>
  <c r="AJ20" i="1"/>
  <c r="AO20" i="1"/>
  <c r="BH20" i="1"/>
  <c r="DM20" i="1"/>
  <c r="AJ19" i="1"/>
  <c r="AO19" i="1"/>
  <c r="BH19" i="1"/>
  <c r="DM19" i="1"/>
  <c r="AJ18" i="1"/>
  <c r="AO18" i="1"/>
  <c r="BH18" i="1"/>
  <c r="DM18" i="1"/>
  <c r="AJ17" i="1"/>
  <c r="AJ16" i="1"/>
  <c r="AO16" i="1"/>
  <c r="BH16" i="1"/>
  <c r="DM16" i="1"/>
  <c r="AJ15" i="1"/>
  <c r="AO15" i="1"/>
  <c r="BH15" i="1"/>
  <c r="DM15" i="1"/>
  <c r="AJ14" i="1"/>
  <c r="AJ13" i="1"/>
  <c r="AO13" i="1"/>
  <c r="BH13" i="1"/>
  <c r="DM13" i="1"/>
  <c r="AJ12" i="1"/>
  <c r="AO12" i="1"/>
  <c r="BH12" i="1"/>
  <c r="DM12" i="1"/>
  <c r="AJ11" i="1"/>
  <c r="AO11" i="1"/>
  <c r="BH11" i="1"/>
  <c r="DM11" i="1"/>
  <c r="AJ10" i="1"/>
  <c r="AJ9" i="1"/>
  <c r="AJ8" i="1"/>
  <c r="AO8" i="1"/>
  <c r="BH8" i="1"/>
  <c r="DM8" i="1"/>
  <c r="AJ7" i="1"/>
  <c r="AO7" i="1"/>
  <c r="BH7" i="1"/>
  <c r="DM7" i="1"/>
  <c r="AJ6" i="1"/>
  <c r="AO6" i="1"/>
  <c r="BH6" i="1"/>
  <c r="DM6" i="1"/>
  <c r="AJ5" i="1"/>
  <c r="AO5" i="1"/>
  <c r="BH5" i="1"/>
  <c r="DM5" i="1"/>
  <c r="AJ4" i="1"/>
  <c r="AO4" i="1"/>
  <c r="BH4" i="1"/>
  <c r="DM4" i="1"/>
  <c r="AJ3" i="1"/>
  <c r="AO3" i="1"/>
  <c r="BH3" i="1"/>
  <c r="DM3" i="1"/>
  <c r="AJ2" i="1"/>
  <c r="AM2" i="1"/>
  <c r="BF2" i="1"/>
  <c r="DK2" i="1"/>
  <c r="AA118" i="1"/>
  <c r="AF118" i="1"/>
  <c r="BB118" i="1"/>
  <c r="CV118" i="1"/>
  <c r="R118" i="1"/>
  <c r="AA117" i="1"/>
  <c r="R117" i="1"/>
  <c r="AA116" i="1"/>
  <c r="AF116" i="1"/>
  <c r="BB116" i="1"/>
  <c r="CV116" i="1"/>
  <c r="R116" i="1"/>
  <c r="W116" i="1"/>
  <c r="AV116" i="1"/>
  <c r="CD116" i="1"/>
  <c r="AA115" i="1"/>
  <c r="AF115" i="1"/>
  <c r="BB115" i="1"/>
  <c r="CV115" i="1"/>
  <c r="R115" i="1"/>
  <c r="AA114" i="1"/>
  <c r="AF114" i="1"/>
  <c r="BB114" i="1"/>
  <c r="CV114" i="1"/>
  <c r="R114" i="1"/>
  <c r="V114" i="1"/>
  <c r="AA113" i="1"/>
  <c r="AF113" i="1"/>
  <c r="BB113" i="1"/>
  <c r="CV113" i="1"/>
  <c r="R113" i="1"/>
  <c r="V113" i="1"/>
  <c r="AU113" i="1"/>
  <c r="CC113" i="1"/>
  <c r="AA112" i="1"/>
  <c r="R112" i="1"/>
  <c r="W112" i="1"/>
  <c r="AV112" i="1"/>
  <c r="CD112" i="1"/>
  <c r="AA111" i="1"/>
  <c r="R111" i="1"/>
  <c r="AA110" i="1"/>
  <c r="R110" i="1"/>
  <c r="AA109" i="1"/>
  <c r="AF109" i="1"/>
  <c r="BB109" i="1"/>
  <c r="CV109" i="1"/>
  <c r="R109" i="1"/>
  <c r="AA108" i="1"/>
  <c r="AF108" i="1"/>
  <c r="BB108" i="1"/>
  <c r="CV108" i="1"/>
  <c r="R108" i="1"/>
  <c r="AA107" i="1"/>
  <c r="AF107" i="1"/>
  <c r="BB107" i="1"/>
  <c r="CV107" i="1"/>
  <c r="R107" i="1"/>
  <c r="V107" i="1"/>
  <c r="AU107" i="1"/>
  <c r="CC107" i="1"/>
  <c r="AA106" i="1"/>
  <c r="R106" i="1"/>
  <c r="T106" i="1"/>
  <c r="AS106" i="1"/>
  <c r="CA106" i="1"/>
  <c r="AA105" i="1"/>
  <c r="R105" i="1"/>
  <c r="T105" i="1"/>
  <c r="AS105" i="1"/>
  <c r="CA105" i="1"/>
  <c r="AA104" i="1"/>
  <c r="AF104" i="1"/>
  <c r="BB104" i="1"/>
  <c r="CV104" i="1"/>
  <c r="R104" i="1"/>
  <c r="W104" i="1"/>
  <c r="AV104" i="1"/>
  <c r="CD104" i="1"/>
  <c r="AA103" i="1"/>
  <c r="AF103" i="1"/>
  <c r="BB103" i="1"/>
  <c r="CV103" i="1"/>
  <c r="R103" i="1"/>
  <c r="AA102" i="1"/>
  <c r="AF102" i="1"/>
  <c r="BB102" i="1"/>
  <c r="CV102" i="1"/>
  <c r="R102" i="1"/>
  <c r="AA101" i="1"/>
  <c r="AF101" i="1"/>
  <c r="BB101" i="1"/>
  <c r="CV101" i="1"/>
  <c r="R101" i="1"/>
  <c r="AA100" i="1"/>
  <c r="R100" i="1"/>
  <c r="W100" i="1"/>
  <c r="AV100" i="1"/>
  <c r="CD100" i="1"/>
  <c r="AA99" i="1"/>
  <c r="R99" i="1"/>
  <c r="AA98" i="1"/>
  <c r="AF98" i="1"/>
  <c r="BB98" i="1"/>
  <c r="CV98" i="1"/>
  <c r="R98" i="1"/>
  <c r="AA97" i="1"/>
  <c r="AF97" i="1"/>
  <c r="BB97" i="1"/>
  <c r="CV97" i="1"/>
  <c r="R97" i="1"/>
  <c r="AA96" i="1"/>
  <c r="AF96" i="1"/>
  <c r="BB96" i="1"/>
  <c r="CV96" i="1"/>
  <c r="R96" i="1"/>
  <c r="AA95" i="1"/>
  <c r="AF95" i="1"/>
  <c r="BB95" i="1"/>
  <c r="CV95" i="1"/>
  <c r="R95" i="1"/>
  <c r="AA94" i="1"/>
  <c r="AF94" i="1"/>
  <c r="BB94" i="1"/>
  <c r="CV94" i="1"/>
  <c r="R94" i="1"/>
  <c r="AA93" i="1"/>
  <c r="R93" i="1"/>
  <c r="AA92" i="1"/>
  <c r="AF92" i="1"/>
  <c r="BB92" i="1"/>
  <c r="CV92" i="1"/>
  <c r="R92" i="1"/>
  <c r="AA91" i="1"/>
  <c r="AF91" i="1"/>
  <c r="BB91" i="1"/>
  <c r="CV91" i="1"/>
  <c r="R91" i="1"/>
  <c r="AA90" i="1"/>
  <c r="AF90" i="1"/>
  <c r="BB90" i="1"/>
  <c r="CV90" i="1"/>
  <c r="R90" i="1"/>
  <c r="AA89" i="1"/>
  <c r="AF89" i="1"/>
  <c r="BB89" i="1"/>
  <c r="CV89" i="1"/>
  <c r="R89" i="1"/>
  <c r="T89" i="1"/>
  <c r="AA88" i="1"/>
  <c r="AE88" i="1"/>
  <c r="R88" i="1"/>
  <c r="U88" i="1"/>
  <c r="AT88" i="1"/>
  <c r="CB88" i="1"/>
  <c r="AA87" i="1"/>
  <c r="R87" i="1"/>
  <c r="AA86" i="1"/>
  <c r="AF86" i="1"/>
  <c r="BB86" i="1"/>
  <c r="CV86" i="1"/>
  <c r="R86" i="1"/>
  <c r="V86" i="1"/>
  <c r="AA85" i="1"/>
  <c r="AF85" i="1"/>
  <c r="BB85" i="1"/>
  <c r="CV85" i="1"/>
  <c r="R85" i="1"/>
  <c r="W85" i="1"/>
  <c r="AV85" i="1"/>
  <c r="CD85" i="1"/>
  <c r="AA84" i="1"/>
  <c r="AF84" i="1"/>
  <c r="BB84" i="1"/>
  <c r="CV84" i="1"/>
  <c r="R84" i="1"/>
  <c r="W84" i="1"/>
  <c r="AV84" i="1"/>
  <c r="CD84" i="1"/>
  <c r="AA82" i="1"/>
  <c r="AF82" i="1"/>
  <c r="BB82" i="1"/>
  <c r="CV82" i="1"/>
  <c r="R82" i="1"/>
  <c r="AA81" i="1"/>
  <c r="AF81" i="1"/>
  <c r="BB81" i="1"/>
  <c r="CV81" i="1"/>
  <c r="R81" i="1"/>
  <c r="T81" i="1"/>
  <c r="AA80" i="1"/>
  <c r="R80" i="1"/>
  <c r="AA79" i="1"/>
  <c r="AF79" i="1"/>
  <c r="BB79" i="1"/>
  <c r="CV79" i="1"/>
  <c r="R79" i="1"/>
  <c r="AA78" i="1"/>
  <c r="AF78" i="1"/>
  <c r="BB78" i="1"/>
  <c r="CV78" i="1"/>
  <c r="R78" i="1"/>
  <c r="AA77" i="1"/>
  <c r="AF77" i="1"/>
  <c r="BB77" i="1"/>
  <c r="CV77" i="1"/>
  <c r="R77" i="1"/>
  <c r="AA76" i="1"/>
  <c r="AF76" i="1"/>
  <c r="BB76" i="1"/>
  <c r="CV76" i="1"/>
  <c r="R76" i="1"/>
  <c r="AA75" i="1"/>
  <c r="AD75" i="1"/>
  <c r="R75" i="1"/>
  <c r="AA74" i="1"/>
  <c r="R74" i="1"/>
  <c r="AA73" i="1"/>
  <c r="AF73" i="1"/>
  <c r="BB73" i="1"/>
  <c r="CV73" i="1"/>
  <c r="R73" i="1"/>
  <c r="W73" i="1"/>
  <c r="AV73" i="1"/>
  <c r="CD73" i="1"/>
  <c r="AA72" i="1"/>
  <c r="AF72" i="1"/>
  <c r="BB72" i="1"/>
  <c r="CV72" i="1"/>
  <c r="R72" i="1"/>
  <c r="AA71" i="1"/>
  <c r="AF71" i="1"/>
  <c r="BB71" i="1"/>
  <c r="CV71" i="1"/>
  <c r="R71" i="1"/>
  <c r="AA70" i="1"/>
  <c r="AF70" i="1"/>
  <c r="BB70" i="1"/>
  <c r="CV70" i="1"/>
  <c r="R70" i="1"/>
  <c r="AA69" i="1"/>
  <c r="R69" i="1"/>
  <c r="AA68" i="1"/>
  <c r="AD68" i="1"/>
  <c r="R68" i="1"/>
  <c r="AA67" i="1"/>
  <c r="AF67" i="1"/>
  <c r="BB67" i="1"/>
  <c r="CV67" i="1"/>
  <c r="R67" i="1"/>
  <c r="AA66" i="1"/>
  <c r="AF66" i="1"/>
  <c r="BB66" i="1"/>
  <c r="CV66" i="1"/>
  <c r="R66" i="1"/>
  <c r="AA65" i="1"/>
  <c r="AF65" i="1"/>
  <c r="BB65" i="1"/>
  <c r="CV65" i="1"/>
  <c r="R65" i="1"/>
  <c r="AA64" i="1"/>
  <c r="AF64" i="1"/>
  <c r="BB64" i="1"/>
  <c r="CV64" i="1"/>
  <c r="R64" i="1"/>
  <c r="U64" i="1"/>
  <c r="AT64" i="1"/>
  <c r="CB64" i="1"/>
  <c r="AA63" i="1"/>
  <c r="AC63" i="1"/>
  <c r="AY63" i="1"/>
  <c r="CS63" i="1"/>
  <c r="R63" i="1"/>
  <c r="V63" i="1"/>
  <c r="AA62" i="1"/>
  <c r="R62" i="1"/>
  <c r="AA61" i="1"/>
  <c r="AF61" i="1"/>
  <c r="BB61" i="1"/>
  <c r="CV61" i="1"/>
  <c r="R61" i="1"/>
  <c r="AA60" i="1"/>
  <c r="AF60" i="1"/>
  <c r="BB60" i="1"/>
  <c r="CV60" i="1"/>
  <c r="R60" i="1"/>
  <c r="AA59" i="1"/>
  <c r="AF59" i="1"/>
  <c r="BB59" i="1"/>
  <c r="CV59" i="1"/>
  <c r="R59" i="1"/>
  <c r="AA58" i="1"/>
  <c r="AF58" i="1"/>
  <c r="BB58" i="1"/>
  <c r="CV58" i="1"/>
  <c r="R58" i="1"/>
  <c r="AA57" i="1"/>
  <c r="AF57" i="1"/>
  <c r="BB57" i="1"/>
  <c r="CV57" i="1"/>
  <c r="R57" i="1"/>
  <c r="W57" i="1"/>
  <c r="AV57" i="1"/>
  <c r="CD57" i="1"/>
  <c r="AA56" i="1"/>
  <c r="R56" i="1"/>
  <c r="W56" i="1"/>
  <c r="AV56" i="1"/>
  <c r="CD56" i="1"/>
  <c r="AA55" i="1"/>
  <c r="AF55" i="1"/>
  <c r="BB55" i="1"/>
  <c r="CV55" i="1"/>
  <c r="R55" i="1"/>
  <c r="AA54" i="1"/>
  <c r="AF54" i="1"/>
  <c r="BB54" i="1"/>
  <c r="CV54" i="1"/>
  <c r="R54" i="1"/>
  <c r="AA53" i="1"/>
  <c r="AF53" i="1"/>
  <c r="BB53" i="1"/>
  <c r="CV53" i="1"/>
  <c r="R53" i="1"/>
  <c r="W53" i="1"/>
  <c r="AV53" i="1"/>
  <c r="CD53" i="1"/>
  <c r="AA52" i="1"/>
  <c r="AF52" i="1"/>
  <c r="BB52" i="1"/>
  <c r="CV52" i="1"/>
  <c r="R52" i="1"/>
  <c r="W52" i="1"/>
  <c r="AV52" i="1"/>
  <c r="CD52" i="1"/>
  <c r="AA51" i="1"/>
  <c r="AF51" i="1"/>
  <c r="BB51" i="1"/>
  <c r="CV51" i="1"/>
  <c r="R51" i="1"/>
  <c r="AA50" i="1"/>
  <c r="R50" i="1"/>
  <c r="AA49" i="1"/>
  <c r="AF49" i="1"/>
  <c r="BB49" i="1"/>
  <c r="CV49" i="1"/>
  <c r="R49" i="1"/>
  <c r="W49" i="1"/>
  <c r="AV49" i="1"/>
  <c r="CD49" i="1"/>
  <c r="AA48" i="1"/>
  <c r="AF48" i="1"/>
  <c r="BB48" i="1"/>
  <c r="CV48" i="1"/>
  <c r="R48" i="1"/>
  <c r="W48" i="1"/>
  <c r="AV48" i="1"/>
  <c r="CD48" i="1"/>
  <c r="AA47" i="1"/>
  <c r="AF47" i="1"/>
  <c r="BB47" i="1"/>
  <c r="CV47" i="1"/>
  <c r="R47" i="1"/>
  <c r="AA46" i="1"/>
  <c r="AF46" i="1"/>
  <c r="BB46" i="1"/>
  <c r="CV46" i="1"/>
  <c r="R46" i="1"/>
  <c r="AA45" i="1"/>
  <c r="AF45" i="1"/>
  <c r="BB45" i="1"/>
  <c r="CV45" i="1"/>
  <c r="R45" i="1"/>
  <c r="W45" i="1"/>
  <c r="AV45" i="1"/>
  <c r="CD45" i="1"/>
  <c r="AA44" i="1"/>
  <c r="R44" i="1"/>
  <c r="W44" i="1"/>
  <c r="AV44" i="1"/>
  <c r="CD44" i="1"/>
  <c r="AA43" i="1"/>
  <c r="AF43" i="1"/>
  <c r="BB43" i="1"/>
  <c r="CV43" i="1"/>
  <c r="R43" i="1"/>
  <c r="AA42" i="1"/>
  <c r="AF42" i="1"/>
  <c r="BB42" i="1"/>
  <c r="CV42" i="1"/>
  <c r="R42" i="1"/>
  <c r="V42" i="1"/>
  <c r="AU42" i="1"/>
  <c r="CC42" i="1"/>
  <c r="AA41" i="1"/>
  <c r="AF41" i="1"/>
  <c r="BB41" i="1"/>
  <c r="CV41" i="1"/>
  <c r="R41" i="1"/>
  <c r="W41" i="1"/>
  <c r="AV41" i="1"/>
  <c r="CD41" i="1"/>
  <c r="AA40" i="1"/>
  <c r="AF40" i="1"/>
  <c r="BB40" i="1"/>
  <c r="CV40" i="1"/>
  <c r="R40" i="1"/>
  <c r="W40" i="1"/>
  <c r="AV40" i="1"/>
  <c r="CD40" i="1"/>
  <c r="AA39" i="1"/>
  <c r="AD39" i="1"/>
  <c r="AZ39" i="1"/>
  <c r="CT39" i="1"/>
  <c r="R39" i="1"/>
  <c r="T39" i="1"/>
  <c r="AA37" i="1"/>
  <c r="R37" i="1"/>
  <c r="W37" i="1"/>
  <c r="AV37" i="1"/>
  <c r="CD37" i="1"/>
  <c r="AA36" i="1"/>
  <c r="AF36" i="1"/>
  <c r="BB36" i="1"/>
  <c r="CV36" i="1"/>
  <c r="R36" i="1"/>
  <c r="W36" i="1"/>
  <c r="AV36" i="1"/>
  <c r="CD36" i="1"/>
  <c r="AA35" i="1"/>
  <c r="AF35" i="1"/>
  <c r="BB35" i="1"/>
  <c r="CV35" i="1"/>
  <c r="R35" i="1"/>
  <c r="W35" i="1"/>
  <c r="AV35" i="1"/>
  <c r="CD35" i="1"/>
  <c r="AA34" i="1"/>
  <c r="AF34" i="1"/>
  <c r="BB34" i="1"/>
  <c r="CV34" i="1"/>
  <c r="R34" i="1"/>
  <c r="AA33" i="1"/>
  <c r="AF33" i="1"/>
  <c r="BB33" i="1"/>
  <c r="CV33" i="1"/>
  <c r="R33" i="1"/>
  <c r="AA32" i="1"/>
  <c r="AC32" i="1"/>
  <c r="R32" i="1"/>
  <c r="W32" i="1"/>
  <c r="AV32" i="1"/>
  <c r="CD32" i="1"/>
  <c r="AA31" i="1"/>
  <c r="AC31" i="1"/>
  <c r="R31" i="1"/>
  <c r="W31" i="1"/>
  <c r="AV31" i="1"/>
  <c r="CD31" i="1"/>
  <c r="AA30" i="1"/>
  <c r="AF30" i="1"/>
  <c r="BB30" i="1"/>
  <c r="CV30" i="1"/>
  <c r="R30" i="1"/>
  <c r="W30" i="1"/>
  <c r="AV30" i="1"/>
  <c r="CD30" i="1"/>
  <c r="AA29" i="1"/>
  <c r="AF29" i="1"/>
  <c r="BB29" i="1"/>
  <c r="CV29" i="1"/>
  <c r="R29" i="1"/>
  <c r="AA28" i="1"/>
  <c r="AF28" i="1"/>
  <c r="BB28" i="1"/>
  <c r="CV28" i="1"/>
  <c r="R28" i="1"/>
  <c r="W28" i="1"/>
  <c r="AV28" i="1"/>
  <c r="CD28" i="1"/>
  <c r="AA27" i="1"/>
  <c r="AF27" i="1"/>
  <c r="BB27" i="1"/>
  <c r="CV27" i="1"/>
  <c r="R27" i="1"/>
  <c r="W27" i="1"/>
  <c r="AV27" i="1"/>
  <c r="CD27" i="1"/>
  <c r="AA26" i="1"/>
  <c r="AF26" i="1"/>
  <c r="BB26" i="1"/>
  <c r="CV26" i="1"/>
  <c r="R26" i="1"/>
  <c r="W26" i="1"/>
  <c r="AV26" i="1"/>
  <c r="CD26" i="1"/>
  <c r="AA25" i="1"/>
  <c r="R25" i="1"/>
  <c r="W25" i="1"/>
  <c r="AV25" i="1"/>
  <c r="CD25" i="1"/>
  <c r="AA24" i="1"/>
  <c r="AF24" i="1"/>
  <c r="BB24" i="1"/>
  <c r="CV24" i="1"/>
  <c r="R24" i="1"/>
  <c r="W24" i="1"/>
  <c r="AV24" i="1"/>
  <c r="CD24" i="1"/>
  <c r="AA23" i="1"/>
  <c r="AF23" i="1"/>
  <c r="BB23" i="1"/>
  <c r="CV23" i="1"/>
  <c r="R23" i="1"/>
  <c r="W23" i="1"/>
  <c r="AV23" i="1"/>
  <c r="CD23" i="1"/>
  <c r="AA22" i="1"/>
  <c r="AF22" i="1"/>
  <c r="BB22" i="1"/>
  <c r="CV22" i="1"/>
  <c r="R22" i="1"/>
  <c r="AA21" i="1"/>
  <c r="AF21" i="1"/>
  <c r="BB21" i="1"/>
  <c r="CV21" i="1"/>
  <c r="R21" i="1"/>
  <c r="W21" i="1"/>
  <c r="AV21" i="1"/>
  <c r="CD21" i="1"/>
  <c r="AA20" i="1"/>
  <c r="R20" i="1"/>
  <c r="W20" i="1"/>
  <c r="AV20" i="1"/>
  <c r="CD20" i="1"/>
  <c r="AA19" i="1"/>
  <c r="R19" i="1"/>
  <c r="W19" i="1"/>
  <c r="AV19" i="1"/>
  <c r="CD19" i="1"/>
  <c r="AA18" i="1"/>
  <c r="AF18" i="1"/>
  <c r="BB18" i="1"/>
  <c r="CV18" i="1"/>
  <c r="R18" i="1"/>
  <c r="AA17" i="1"/>
  <c r="AF17" i="1"/>
  <c r="BB17" i="1"/>
  <c r="CV17" i="1"/>
  <c r="R17" i="1"/>
  <c r="W17" i="1"/>
  <c r="AV17" i="1"/>
  <c r="CD17" i="1"/>
  <c r="AA16" i="1"/>
  <c r="AF16" i="1"/>
  <c r="BB16" i="1"/>
  <c r="CV16" i="1"/>
  <c r="R16" i="1"/>
  <c r="W16" i="1"/>
  <c r="AV16" i="1"/>
  <c r="CD16" i="1"/>
  <c r="AA15" i="1"/>
  <c r="AF15" i="1"/>
  <c r="BB15" i="1"/>
  <c r="CV15" i="1"/>
  <c r="R15" i="1"/>
  <c r="W15" i="1"/>
  <c r="AV15" i="1"/>
  <c r="CD15" i="1"/>
  <c r="AA14" i="1"/>
  <c r="AF14" i="1"/>
  <c r="BB14" i="1"/>
  <c r="CV14" i="1"/>
  <c r="R14" i="1"/>
  <c r="W14" i="1"/>
  <c r="AV14" i="1"/>
  <c r="CD14" i="1"/>
  <c r="AA13" i="1"/>
  <c r="AF13" i="1"/>
  <c r="BB13" i="1"/>
  <c r="CV13" i="1"/>
  <c r="R13" i="1"/>
  <c r="W13" i="1"/>
  <c r="AV13" i="1"/>
  <c r="CD13" i="1"/>
  <c r="AA12" i="1"/>
  <c r="AF12" i="1"/>
  <c r="BB12" i="1"/>
  <c r="CV12" i="1"/>
  <c r="R12" i="1"/>
  <c r="W12" i="1"/>
  <c r="AV12" i="1"/>
  <c r="CD12" i="1"/>
  <c r="AA11" i="1"/>
  <c r="AF11" i="1"/>
  <c r="BB11" i="1"/>
  <c r="CV11" i="1"/>
  <c r="R11" i="1"/>
  <c r="W11" i="1"/>
  <c r="AV11" i="1"/>
  <c r="CD11" i="1"/>
  <c r="AA10" i="1"/>
  <c r="AF10" i="1"/>
  <c r="BB10" i="1"/>
  <c r="CV10" i="1"/>
  <c r="R10" i="1"/>
  <c r="W10" i="1"/>
  <c r="AV10" i="1"/>
  <c r="CD10" i="1"/>
  <c r="AA9" i="1"/>
  <c r="AF9" i="1"/>
  <c r="BB9" i="1"/>
  <c r="CV9" i="1"/>
  <c r="R9" i="1"/>
  <c r="AA8" i="1"/>
  <c r="R8" i="1"/>
  <c r="W8" i="1"/>
  <c r="AV8" i="1"/>
  <c r="CD8" i="1"/>
  <c r="AA7" i="1"/>
  <c r="R7" i="1"/>
  <c r="W7" i="1"/>
  <c r="AV7" i="1"/>
  <c r="CD7" i="1"/>
  <c r="AA6" i="1"/>
  <c r="AF6" i="1"/>
  <c r="BB6" i="1"/>
  <c r="CV6" i="1"/>
  <c r="R6" i="1"/>
  <c r="AA5" i="1"/>
  <c r="AF5" i="1"/>
  <c r="BB5" i="1"/>
  <c r="CV5" i="1"/>
  <c r="R5" i="1"/>
  <c r="AA4" i="1"/>
  <c r="AF4" i="1"/>
  <c r="BB4" i="1"/>
  <c r="CV4" i="1"/>
  <c r="R4" i="1"/>
  <c r="W4" i="1"/>
  <c r="AV4" i="1"/>
  <c r="CD4" i="1"/>
  <c r="AA3" i="1"/>
  <c r="AF3" i="1"/>
  <c r="BB3" i="1"/>
  <c r="CV3" i="1"/>
  <c r="R3" i="1"/>
  <c r="W3" i="1"/>
  <c r="AV3" i="1"/>
  <c r="CD3" i="1"/>
  <c r="AA2" i="1"/>
  <c r="AE2" i="1"/>
  <c r="BA2" i="1"/>
  <c r="CU2" i="1"/>
  <c r="R2" i="1"/>
  <c r="L2" i="1"/>
  <c r="K2" i="1"/>
  <c r="AM107" i="1"/>
  <c r="BF107" i="1"/>
  <c r="DK107" i="1"/>
  <c r="AM59" i="1"/>
  <c r="BF59" i="1"/>
  <c r="DK59" i="1"/>
  <c r="AF68" i="1"/>
  <c r="BB68" i="1"/>
  <c r="CV68" i="1"/>
  <c r="AF63" i="1"/>
  <c r="BB63" i="1"/>
  <c r="CV63" i="1"/>
  <c r="AO96" i="1"/>
  <c r="BH96" i="1"/>
  <c r="DM96" i="1"/>
  <c r="AC75" i="1"/>
  <c r="AL15" i="1"/>
  <c r="BE15" i="1"/>
  <c r="DJ15" i="1"/>
  <c r="AM82" i="1"/>
  <c r="BF82" i="1"/>
  <c r="DK82" i="1"/>
  <c r="AN29" i="1"/>
  <c r="BG29" i="1"/>
  <c r="DL29" i="1"/>
  <c r="W81" i="1"/>
  <c r="AV81" i="1"/>
  <c r="CD81" i="1"/>
  <c r="AL89" i="1"/>
  <c r="BE89" i="1"/>
  <c r="DJ89" i="1"/>
  <c r="AL52" i="1"/>
  <c r="BE52" i="1"/>
  <c r="DJ52" i="1"/>
  <c r="AN102" i="1"/>
  <c r="BG102" i="1"/>
  <c r="DL102" i="1"/>
  <c r="AO63" i="1"/>
  <c r="BH63" i="1"/>
  <c r="DM63" i="1"/>
  <c r="AN66" i="1"/>
  <c r="BG66" i="1"/>
  <c r="DL66" i="1"/>
  <c r="AO58" i="1"/>
  <c r="BH58" i="1"/>
  <c r="DM58" i="1"/>
  <c r="AN53" i="1"/>
  <c r="BG53" i="1"/>
  <c r="DL53" i="1"/>
  <c r="W88" i="1"/>
  <c r="AV88" i="1"/>
  <c r="CD88" i="1"/>
  <c r="AO34" i="1"/>
  <c r="BH34" i="1"/>
  <c r="DM34" i="1"/>
  <c r="AN28" i="1"/>
  <c r="BG28" i="1"/>
  <c r="DL28" i="1"/>
  <c r="AN4" i="1"/>
  <c r="BG4" i="1"/>
  <c r="DL4" i="1"/>
  <c r="V60" i="1"/>
  <c r="AU60" i="1"/>
  <c r="CC60" i="1"/>
  <c r="W60" i="1"/>
  <c r="AV60" i="1"/>
  <c r="CD60" i="1"/>
  <c r="V109" i="1"/>
  <c r="AU109" i="1"/>
  <c r="CC109" i="1"/>
  <c r="W109" i="1"/>
  <c r="AV109" i="1"/>
  <c r="CD109" i="1"/>
  <c r="AL88" i="1"/>
  <c r="BE88" i="1"/>
  <c r="DJ88" i="1"/>
  <c r="AO88" i="1"/>
  <c r="BH88" i="1"/>
  <c r="DM88" i="1"/>
  <c r="U6" i="1"/>
  <c r="AT6" i="1"/>
  <c r="CB6" i="1"/>
  <c r="V6" i="1"/>
  <c r="AU6" i="1"/>
  <c r="CC6" i="1"/>
  <c r="W6" i="1"/>
  <c r="AV6" i="1"/>
  <c r="CD6" i="1"/>
  <c r="V61" i="1"/>
  <c r="AU61" i="1"/>
  <c r="CC61" i="1"/>
  <c r="W61" i="1"/>
  <c r="AV61" i="1"/>
  <c r="CD61" i="1"/>
  <c r="AF110" i="1"/>
  <c r="BB110" i="1"/>
  <c r="CV110" i="1"/>
  <c r="AC110" i="1"/>
  <c r="AY110" i="1"/>
  <c r="CS110" i="1"/>
  <c r="U91" i="1"/>
  <c r="AT91" i="1"/>
  <c r="CB91" i="1"/>
  <c r="W91" i="1"/>
  <c r="AV91" i="1"/>
  <c r="CD91" i="1"/>
  <c r="V98" i="1"/>
  <c r="AU98" i="1"/>
  <c r="CC98" i="1"/>
  <c r="W98" i="1"/>
  <c r="AV98" i="1"/>
  <c r="CD98" i="1"/>
  <c r="U98" i="1"/>
  <c r="AT98" i="1"/>
  <c r="CB98" i="1"/>
  <c r="V50" i="1"/>
  <c r="AU50" i="1"/>
  <c r="CC50" i="1"/>
  <c r="W50" i="1"/>
  <c r="AV50" i="1"/>
  <c r="CD50" i="1"/>
  <c r="V62" i="1"/>
  <c r="AU62" i="1"/>
  <c r="CC62" i="1"/>
  <c r="W62" i="1"/>
  <c r="AV62" i="1"/>
  <c r="CD62" i="1"/>
  <c r="V68" i="1"/>
  <c r="AU68" i="1"/>
  <c r="CC68" i="1"/>
  <c r="W68" i="1"/>
  <c r="AV68" i="1"/>
  <c r="CD68" i="1"/>
  <c r="V74" i="1"/>
  <c r="AU74" i="1"/>
  <c r="CC74" i="1"/>
  <c r="W74" i="1"/>
  <c r="AV74" i="1"/>
  <c r="CD74" i="1"/>
  <c r="T80" i="1"/>
  <c r="AS80" i="1"/>
  <c r="CA80" i="1"/>
  <c r="W80" i="1"/>
  <c r="AV80" i="1"/>
  <c r="CD80" i="1"/>
  <c r="V87" i="1"/>
  <c r="W87" i="1"/>
  <c r="AV87" i="1"/>
  <c r="CD87" i="1"/>
  <c r="T93" i="1"/>
  <c r="AS93" i="1"/>
  <c r="CA93" i="1"/>
  <c r="W93" i="1"/>
  <c r="AV93" i="1"/>
  <c r="CD93" i="1"/>
  <c r="V99" i="1"/>
  <c r="AU99" i="1"/>
  <c r="CC99" i="1"/>
  <c r="W99" i="1"/>
  <c r="AV99" i="1"/>
  <c r="CD99" i="1"/>
  <c r="V111" i="1"/>
  <c r="W111" i="1"/>
  <c r="AV111" i="1"/>
  <c r="CD111" i="1"/>
  <c r="T117" i="1"/>
  <c r="AS117" i="1"/>
  <c r="CA117" i="1"/>
  <c r="W117" i="1"/>
  <c r="AV117" i="1"/>
  <c r="CD117" i="1"/>
  <c r="V29" i="1"/>
  <c r="AU29" i="1"/>
  <c r="CC29" i="1"/>
  <c r="W29" i="1"/>
  <c r="AV29" i="1"/>
  <c r="CD29" i="1"/>
  <c r="U103" i="1"/>
  <c r="AT103" i="1"/>
  <c r="CB103" i="1"/>
  <c r="W103" i="1"/>
  <c r="AV103" i="1"/>
  <c r="CD103" i="1"/>
  <c r="AL14" i="1"/>
  <c r="BE14" i="1"/>
  <c r="DJ14" i="1"/>
  <c r="AO14" i="1"/>
  <c r="BH14" i="1"/>
  <c r="DM14" i="1"/>
  <c r="AL75" i="1"/>
  <c r="BE75" i="1"/>
  <c r="DJ75" i="1"/>
  <c r="AO75" i="1"/>
  <c r="BH75" i="1"/>
  <c r="DM75" i="1"/>
  <c r="V18" i="1"/>
  <c r="W18" i="1"/>
  <c r="AV18" i="1"/>
  <c r="CD18" i="1"/>
  <c r="AE7" i="1"/>
  <c r="BA7" i="1"/>
  <c r="CU7" i="1"/>
  <c r="AF7" i="1"/>
  <c r="BB7" i="1"/>
  <c r="CV7" i="1"/>
  <c r="AE19" i="1"/>
  <c r="BA19" i="1"/>
  <c r="CU19" i="1"/>
  <c r="AF19" i="1"/>
  <c r="BB19" i="1"/>
  <c r="CV19" i="1"/>
  <c r="AD25" i="1"/>
  <c r="AZ25" i="1"/>
  <c r="CT25" i="1"/>
  <c r="AF25" i="1"/>
  <c r="BB25" i="1"/>
  <c r="CV25" i="1"/>
  <c r="AE31" i="1"/>
  <c r="BA31" i="1"/>
  <c r="CU31" i="1"/>
  <c r="AF31" i="1"/>
  <c r="BB31" i="1"/>
  <c r="CV31" i="1"/>
  <c r="AD37" i="1"/>
  <c r="AF37" i="1"/>
  <c r="BB37" i="1"/>
  <c r="CV37" i="1"/>
  <c r="AE44" i="1"/>
  <c r="AF44" i="1"/>
  <c r="BB44" i="1"/>
  <c r="CV44" i="1"/>
  <c r="AD50" i="1"/>
  <c r="AZ50" i="1"/>
  <c r="CT50" i="1"/>
  <c r="AF50" i="1"/>
  <c r="BB50" i="1"/>
  <c r="CV50" i="1"/>
  <c r="AD56" i="1"/>
  <c r="AZ56" i="1"/>
  <c r="CT56" i="1"/>
  <c r="AF56" i="1"/>
  <c r="BB56" i="1"/>
  <c r="CV56" i="1"/>
  <c r="AE62" i="1"/>
  <c r="BA62" i="1"/>
  <c r="CU62" i="1"/>
  <c r="AF62" i="1"/>
  <c r="BB62" i="1"/>
  <c r="CV62" i="1"/>
  <c r="AE74" i="1"/>
  <c r="BA74" i="1"/>
  <c r="CU74" i="1"/>
  <c r="AF74" i="1"/>
  <c r="BB74" i="1"/>
  <c r="CV74" i="1"/>
  <c r="AD74" i="1"/>
  <c r="AZ74" i="1"/>
  <c r="CT74" i="1"/>
  <c r="AD80" i="1"/>
  <c r="AZ80" i="1"/>
  <c r="CT80" i="1"/>
  <c r="AF80" i="1"/>
  <c r="BB80" i="1"/>
  <c r="CV80" i="1"/>
  <c r="AE87" i="1"/>
  <c r="BA87" i="1"/>
  <c r="CU87" i="1"/>
  <c r="AF87" i="1"/>
  <c r="BB87" i="1"/>
  <c r="CV87" i="1"/>
  <c r="AC93" i="1"/>
  <c r="AY93" i="1"/>
  <c r="CS93" i="1"/>
  <c r="AF93" i="1"/>
  <c r="BB93" i="1"/>
  <c r="CV93" i="1"/>
  <c r="AE99" i="1"/>
  <c r="BA99" i="1"/>
  <c r="CU99" i="1"/>
  <c r="AF99" i="1"/>
  <c r="BB99" i="1"/>
  <c r="CV99" i="1"/>
  <c r="AD105" i="1"/>
  <c r="AF105" i="1"/>
  <c r="BB105" i="1"/>
  <c r="CV105" i="1"/>
  <c r="AD111" i="1"/>
  <c r="AZ111" i="1"/>
  <c r="CT111" i="1"/>
  <c r="AF111" i="1"/>
  <c r="BB111" i="1"/>
  <c r="CV111" i="1"/>
  <c r="AD117" i="1"/>
  <c r="AZ117" i="1"/>
  <c r="CT117" i="1"/>
  <c r="AE117" i="1"/>
  <c r="BA117" i="1"/>
  <c r="CU117" i="1"/>
  <c r="AF117" i="1"/>
  <c r="BB117" i="1"/>
  <c r="CV117" i="1"/>
  <c r="W105" i="1"/>
  <c r="AV105" i="1"/>
  <c r="CD105" i="1"/>
  <c r="U66" i="1"/>
  <c r="AT66" i="1"/>
  <c r="CB66" i="1"/>
  <c r="W66" i="1"/>
  <c r="AV66" i="1"/>
  <c r="CD66" i="1"/>
  <c r="U5" i="1"/>
  <c r="AT5" i="1"/>
  <c r="CB5" i="1"/>
  <c r="W5" i="1"/>
  <c r="AV5" i="1"/>
  <c r="CD5" i="1"/>
  <c r="V5" i="1"/>
  <c r="AU5" i="1"/>
  <c r="CC5" i="1"/>
  <c r="AO9" i="1"/>
  <c r="BH9" i="1"/>
  <c r="DM9" i="1"/>
  <c r="AM9" i="1"/>
  <c r="BF9" i="1"/>
  <c r="DK9" i="1"/>
  <c r="AM21" i="1"/>
  <c r="BF21" i="1"/>
  <c r="DK21" i="1"/>
  <c r="AO21" i="1"/>
  <c r="BH21" i="1"/>
  <c r="DM21" i="1"/>
  <c r="AM33" i="1"/>
  <c r="BF33" i="1"/>
  <c r="DK33" i="1"/>
  <c r="AO33" i="1"/>
  <c r="BH33" i="1"/>
  <c r="DM33" i="1"/>
  <c r="AC111" i="1"/>
  <c r="AY111" i="1"/>
  <c r="CS111" i="1"/>
  <c r="W86" i="1"/>
  <c r="AV86" i="1"/>
  <c r="CD86" i="1"/>
  <c r="AO2" i="1"/>
  <c r="BH2" i="1"/>
  <c r="DM2" i="1"/>
  <c r="U54" i="1"/>
  <c r="AT54" i="1"/>
  <c r="CB54" i="1"/>
  <c r="W54" i="1"/>
  <c r="AV54" i="1"/>
  <c r="CD54" i="1"/>
  <c r="V72" i="1"/>
  <c r="AU72" i="1"/>
  <c r="CC72" i="1"/>
  <c r="W72" i="1"/>
  <c r="AV72" i="1"/>
  <c r="CD72" i="1"/>
  <c r="U78" i="1"/>
  <c r="W78" i="1"/>
  <c r="AV78" i="1"/>
  <c r="CD78" i="1"/>
  <c r="V97" i="1"/>
  <c r="AU97" i="1"/>
  <c r="CC97" i="1"/>
  <c r="W97" i="1"/>
  <c r="AV97" i="1"/>
  <c r="CD97" i="1"/>
  <c r="U43" i="1"/>
  <c r="AT43" i="1"/>
  <c r="CB43" i="1"/>
  <c r="W43" i="1"/>
  <c r="AV43" i="1"/>
  <c r="CD43" i="1"/>
  <c r="T55" i="1"/>
  <c r="AS55" i="1"/>
  <c r="CA55" i="1"/>
  <c r="W55" i="1"/>
  <c r="AV55" i="1"/>
  <c r="CD55" i="1"/>
  <c r="U67" i="1"/>
  <c r="AT67" i="1"/>
  <c r="CB67" i="1"/>
  <c r="W67" i="1"/>
  <c r="AV67" i="1"/>
  <c r="CD67" i="1"/>
  <c r="U79" i="1"/>
  <c r="W79" i="1"/>
  <c r="AV79" i="1"/>
  <c r="CD79" i="1"/>
  <c r="T79" i="1"/>
  <c r="AS79" i="1"/>
  <c r="CA79" i="1"/>
  <c r="T92" i="1"/>
  <c r="AS92" i="1"/>
  <c r="CA92" i="1"/>
  <c r="W92" i="1"/>
  <c r="AV92" i="1"/>
  <c r="CD92" i="1"/>
  <c r="V110" i="1"/>
  <c r="AU110" i="1"/>
  <c r="CC110" i="1"/>
  <c r="W110" i="1"/>
  <c r="AV110" i="1"/>
  <c r="CD110" i="1"/>
  <c r="T78" i="1"/>
  <c r="AS78" i="1"/>
  <c r="CA78" i="1"/>
  <c r="AC80" i="1"/>
  <c r="AY80" i="1"/>
  <c r="CS80" i="1"/>
  <c r="U42" i="1"/>
  <c r="AT42" i="1"/>
  <c r="CB42" i="1"/>
  <c r="W42" i="1"/>
  <c r="AV42" i="1"/>
  <c r="CD42" i="1"/>
  <c r="U115" i="1"/>
  <c r="AT115" i="1"/>
  <c r="CB115" i="1"/>
  <c r="W115" i="1"/>
  <c r="AV115" i="1"/>
  <c r="CD115" i="1"/>
  <c r="AM10" i="1"/>
  <c r="BF10" i="1"/>
  <c r="DK10" i="1"/>
  <c r="AO10" i="1"/>
  <c r="BH10" i="1"/>
  <c r="DM10" i="1"/>
  <c r="AM22" i="1"/>
  <c r="BF22" i="1"/>
  <c r="DK22" i="1"/>
  <c r="AO22" i="1"/>
  <c r="BH22" i="1"/>
  <c r="DM22" i="1"/>
  <c r="AM47" i="1"/>
  <c r="BF47" i="1"/>
  <c r="DK47" i="1"/>
  <c r="AO47" i="1"/>
  <c r="BH47" i="1"/>
  <c r="DM47" i="1"/>
  <c r="AM84" i="1"/>
  <c r="BF84" i="1"/>
  <c r="DK84" i="1"/>
  <c r="AO84" i="1"/>
  <c r="BH84" i="1"/>
  <c r="DM84" i="1"/>
  <c r="AM108" i="1"/>
  <c r="BF108" i="1"/>
  <c r="DK108" i="1"/>
  <c r="AO108" i="1"/>
  <c r="BH108" i="1"/>
  <c r="DM108" i="1"/>
  <c r="W89" i="1"/>
  <c r="AV89" i="1"/>
  <c r="CD89" i="1"/>
  <c r="AF88" i="1"/>
  <c r="BB88" i="1"/>
  <c r="CV88" i="1"/>
  <c r="W2" i="1"/>
  <c r="AV2" i="1"/>
  <c r="CD2" i="1"/>
  <c r="V2" i="1"/>
  <c r="AU2" i="1"/>
  <c r="CC2" i="1"/>
  <c r="V51" i="1"/>
  <c r="AU51" i="1"/>
  <c r="CC51" i="1"/>
  <c r="W51" i="1"/>
  <c r="AV51" i="1"/>
  <c r="CD51" i="1"/>
  <c r="V69" i="1"/>
  <c r="W69" i="1"/>
  <c r="AV69" i="1"/>
  <c r="CD69" i="1"/>
  <c r="V75" i="1"/>
  <c r="AU75" i="1"/>
  <c r="CC75" i="1"/>
  <c r="W75" i="1"/>
  <c r="AV75" i="1"/>
  <c r="CD75" i="1"/>
  <c r="T94" i="1"/>
  <c r="AS94" i="1"/>
  <c r="CA94" i="1"/>
  <c r="W94" i="1"/>
  <c r="AV94" i="1"/>
  <c r="CD94" i="1"/>
  <c r="W64" i="1"/>
  <c r="AV64" i="1"/>
  <c r="CD64" i="1"/>
  <c r="AE100" i="1"/>
  <c r="AF100" i="1"/>
  <c r="BB100" i="1"/>
  <c r="CV100" i="1"/>
  <c r="AD106" i="1"/>
  <c r="AZ106" i="1"/>
  <c r="CT106" i="1"/>
  <c r="AF106" i="1"/>
  <c r="BB106" i="1"/>
  <c r="CV106" i="1"/>
  <c r="AE112" i="1"/>
  <c r="BA112" i="1"/>
  <c r="CU112" i="1"/>
  <c r="AF112" i="1"/>
  <c r="BB112" i="1"/>
  <c r="CV112" i="1"/>
  <c r="T118" i="1"/>
  <c r="AS118" i="1"/>
  <c r="CA118" i="1"/>
  <c r="W118" i="1"/>
  <c r="AV118" i="1"/>
  <c r="CD118" i="1"/>
  <c r="W63" i="1"/>
  <c r="AV63" i="1"/>
  <c r="CD63" i="1"/>
  <c r="AF2" i="1"/>
  <c r="BB2" i="1"/>
  <c r="CV2" i="1"/>
  <c r="AF39" i="1"/>
  <c r="BB39" i="1"/>
  <c r="CV39" i="1"/>
  <c r="AE8" i="1"/>
  <c r="BA8" i="1"/>
  <c r="CU8" i="1"/>
  <c r="AF8" i="1"/>
  <c r="BB8" i="1"/>
  <c r="CV8" i="1"/>
  <c r="AD20" i="1"/>
  <c r="AZ20" i="1"/>
  <c r="CT20" i="1"/>
  <c r="AF20" i="1"/>
  <c r="BB20" i="1"/>
  <c r="CV20" i="1"/>
  <c r="AD32" i="1"/>
  <c r="AF32" i="1"/>
  <c r="BB32" i="1"/>
  <c r="CV32" i="1"/>
  <c r="AC69" i="1"/>
  <c r="AY69" i="1"/>
  <c r="CS69" i="1"/>
  <c r="AF69" i="1"/>
  <c r="BB69" i="1"/>
  <c r="CV69" i="1"/>
  <c r="AE75" i="1"/>
  <c r="BA75" i="1"/>
  <c r="CU75" i="1"/>
  <c r="AF75" i="1"/>
  <c r="BB75" i="1"/>
  <c r="CV75" i="1"/>
  <c r="V9" i="1"/>
  <c r="AU9" i="1"/>
  <c r="CC9" i="1"/>
  <c r="W9" i="1"/>
  <c r="AV9" i="1"/>
  <c r="CD9" i="1"/>
  <c r="V33" i="1"/>
  <c r="AU33" i="1"/>
  <c r="CC33" i="1"/>
  <c r="W33" i="1"/>
  <c r="AV33" i="1"/>
  <c r="CD33" i="1"/>
  <c r="U46" i="1"/>
  <c r="AT46" i="1"/>
  <c r="CB46" i="1"/>
  <c r="W46" i="1"/>
  <c r="AV46" i="1"/>
  <c r="CD46" i="1"/>
  <c r="T58" i="1"/>
  <c r="AS58" i="1"/>
  <c r="CA58" i="1"/>
  <c r="W58" i="1"/>
  <c r="AV58" i="1"/>
  <c r="CD58" i="1"/>
  <c r="T70" i="1"/>
  <c r="W70" i="1"/>
  <c r="AV70" i="1"/>
  <c r="CD70" i="1"/>
  <c r="U76" i="1"/>
  <c r="AT76" i="1"/>
  <c r="CB76" i="1"/>
  <c r="W76" i="1"/>
  <c r="AV76" i="1"/>
  <c r="CD76" i="1"/>
  <c r="T82" i="1"/>
  <c r="AS82" i="1"/>
  <c r="CA82" i="1"/>
  <c r="W82" i="1"/>
  <c r="AV82" i="1"/>
  <c r="CD82" i="1"/>
  <c r="T95" i="1"/>
  <c r="AS95" i="1"/>
  <c r="CA95" i="1"/>
  <c r="W95" i="1"/>
  <c r="AV95" i="1"/>
  <c r="CD95" i="1"/>
  <c r="U101" i="1"/>
  <c r="AT101" i="1"/>
  <c r="CB101" i="1"/>
  <c r="W101" i="1"/>
  <c r="AV101" i="1"/>
  <c r="CD101" i="1"/>
  <c r="U107" i="1"/>
  <c r="AT107" i="1"/>
  <c r="CB107" i="1"/>
  <c r="W107" i="1"/>
  <c r="AV107" i="1"/>
  <c r="CD107" i="1"/>
  <c r="AN17" i="1"/>
  <c r="BG17" i="1"/>
  <c r="DL17" i="1"/>
  <c r="AO17" i="1"/>
  <c r="BH17" i="1"/>
  <c r="DM17" i="1"/>
  <c r="AN91" i="1"/>
  <c r="BG91" i="1"/>
  <c r="DL91" i="1"/>
  <c r="AO91" i="1"/>
  <c r="BH91" i="1"/>
  <c r="DM91" i="1"/>
  <c r="AE118" i="1"/>
  <c r="BA118" i="1"/>
  <c r="CU118" i="1"/>
  <c r="W113" i="1"/>
  <c r="AV113" i="1"/>
  <c r="CD113" i="1"/>
  <c r="AN103" i="1"/>
  <c r="BG103" i="1"/>
  <c r="DL103" i="1"/>
  <c r="V22" i="1"/>
  <c r="W22" i="1"/>
  <c r="AV22" i="1"/>
  <c r="CD22" i="1"/>
  <c r="V34" i="1"/>
  <c r="AU34" i="1"/>
  <c r="CC34" i="1"/>
  <c r="W34" i="1"/>
  <c r="AV34" i="1"/>
  <c r="CD34" i="1"/>
  <c r="T47" i="1"/>
  <c r="AS47" i="1"/>
  <c r="CA47" i="1"/>
  <c r="W47" i="1"/>
  <c r="AV47" i="1"/>
  <c r="CD47" i="1"/>
  <c r="T59" i="1"/>
  <c r="AS59" i="1"/>
  <c r="CA59" i="1"/>
  <c r="W59" i="1"/>
  <c r="AV59" i="1"/>
  <c r="CD59" i="1"/>
  <c r="U65" i="1"/>
  <c r="AT65" i="1"/>
  <c r="CB65" i="1"/>
  <c r="W65" i="1"/>
  <c r="AV65" i="1"/>
  <c r="CD65" i="1"/>
  <c r="T71" i="1"/>
  <c r="AS71" i="1"/>
  <c r="CA71" i="1"/>
  <c r="W71" i="1"/>
  <c r="AV71" i="1"/>
  <c r="CD71" i="1"/>
  <c r="U77" i="1"/>
  <c r="W77" i="1"/>
  <c r="AV77" i="1"/>
  <c r="CD77" i="1"/>
  <c r="U90" i="1"/>
  <c r="AT90" i="1"/>
  <c r="CB90" i="1"/>
  <c r="W90" i="1"/>
  <c r="AV90" i="1"/>
  <c r="CD90" i="1"/>
  <c r="T96" i="1"/>
  <c r="AS96" i="1"/>
  <c r="CA96" i="1"/>
  <c r="W96" i="1"/>
  <c r="AV96" i="1"/>
  <c r="CD96" i="1"/>
  <c r="U102" i="1"/>
  <c r="AT102" i="1"/>
  <c r="CB102" i="1"/>
  <c r="W102" i="1"/>
  <c r="AV102" i="1"/>
  <c r="CD102" i="1"/>
  <c r="V108" i="1"/>
  <c r="AU108" i="1"/>
  <c r="CC108" i="1"/>
  <c r="W108" i="1"/>
  <c r="AV108" i="1"/>
  <c r="CD108" i="1"/>
  <c r="U114" i="1"/>
  <c r="W114" i="1"/>
  <c r="AV114" i="1"/>
  <c r="CD114" i="1"/>
  <c r="AE45" i="1"/>
  <c r="AL113" i="1"/>
  <c r="BE113" i="1"/>
  <c r="DJ113" i="1"/>
  <c r="AN77" i="1"/>
  <c r="BG77" i="1"/>
  <c r="DL77" i="1"/>
  <c r="W106" i="1"/>
  <c r="AV106" i="1"/>
  <c r="CD106" i="1"/>
  <c r="W39" i="1"/>
  <c r="AV39" i="1"/>
  <c r="CD39" i="1"/>
  <c r="AE72" i="1"/>
  <c r="BA72" i="1"/>
  <c r="CU72" i="1"/>
  <c r="AC72" i="1"/>
  <c r="AY72" i="1"/>
  <c r="CS72" i="1"/>
  <c r="AD72" i="1"/>
  <c r="AZ72" i="1"/>
  <c r="CT72" i="1"/>
  <c r="AD94" i="1"/>
  <c r="AZ94" i="1"/>
  <c r="CT94" i="1"/>
  <c r="U94" i="1"/>
  <c r="AT94" i="1"/>
  <c r="CB94" i="1"/>
  <c r="AM112" i="1"/>
  <c r="BF112" i="1"/>
  <c r="DK112" i="1"/>
  <c r="AN112" i="1"/>
  <c r="BG112" i="1"/>
  <c r="DL112" i="1"/>
  <c r="AD30" i="1"/>
  <c r="AZ30" i="1"/>
  <c r="CT30" i="1"/>
  <c r="AE30" i="1"/>
  <c r="BA30" i="1"/>
  <c r="CU30" i="1"/>
  <c r="AC30" i="1"/>
  <c r="AY30" i="1"/>
  <c r="CS30" i="1"/>
  <c r="AE35" i="1"/>
  <c r="BA35" i="1"/>
  <c r="CU35" i="1"/>
  <c r="AC35" i="1"/>
  <c r="AY35" i="1"/>
  <c r="CS35" i="1"/>
  <c r="AD35" i="1"/>
  <c r="AD45" i="1"/>
  <c r="AZ45" i="1"/>
  <c r="CT45" i="1"/>
  <c r="AD55" i="1"/>
  <c r="AZ55" i="1"/>
  <c r="CT55" i="1"/>
  <c r="AE55" i="1"/>
  <c r="BA55" i="1"/>
  <c r="CU55" i="1"/>
  <c r="AC55" i="1"/>
  <c r="AY55" i="1"/>
  <c r="CS55" i="1"/>
  <c r="AD77" i="1"/>
  <c r="AZ77" i="1"/>
  <c r="CT77" i="1"/>
  <c r="AE77" i="1"/>
  <c r="BA77" i="1"/>
  <c r="CU77" i="1"/>
  <c r="AC77" i="1"/>
  <c r="AY77" i="1"/>
  <c r="CS77" i="1"/>
  <c r="AE85" i="1"/>
  <c r="BA85" i="1"/>
  <c r="CU85" i="1"/>
  <c r="AC85" i="1"/>
  <c r="AY85" i="1"/>
  <c r="CS85" i="1"/>
  <c r="AD85" i="1"/>
  <c r="AZ85" i="1"/>
  <c r="CT85" i="1"/>
  <c r="AE108" i="1"/>
  <c r="BA108" i="1"/>
  <c r="CU108" i="1"/>
  <c r="AD108" i="1"/>
  <c r="AZ108" i="1"/>
  <c r="CT108" i="1"/>
  <c r="T115" i="1"/>
  <c r="AS115" i="1"/>
  <c r="CA115" i="1"/>
  <c r="T75" i="1"/>
  <c r="AS75" i="1"/>
  <c r="CA75" i="1"/>
  <c r="U86" i="1"/>
  <c r="AT86" i="1"/>
  <c r="CB86" i="1"/>
  <c r="V106" i="1"/>
  <c r="AU106" i="1"/>
  <c r="CC106" i="1"/>
  <c r="AM3" i="1"/>
  <c r="BF3" i="1"/>
  <c r="DK3" i="1"/>
  <c r="AN3" i="1"/>
  <c r="BG3" i="1"/>
  <c r="DL3" i="1"/>
  <c r="AM15" i="1"/>
  <c r="BF15" i="1"/>
  <c r="DK15" i="1"/>
  <c r="AN15" i="1"/>
  <c r="BG15" i="1"/>
  <c r="DL15" i="1"/>
  <c r="AM27" i="1"/>
  <c r="BF27" i="1"/>
  <c r="DK27" i="1"/>
  <c r="AN27" i="1"/>
  <c r="BG27" i="1"/>
  <c r="DL27" i="1"/>
  <c r="AM40" i="1"/>
  <c r="BF40" i="1"/>
  <c r="DK40" i="1"/>
  <c r="AN40" i="1"/>
  <c r="BG40" i="1"/>
  <c r="DL40" i="1"/>
  <c r="AM52" i="1"/>
  <c r="BF52" i="1"/>
  <c r="DK52" i="1"/>
  <c r="AN52" i="1"/>
  <c r="BG52" i="1"/>
  <c r="DL52" i="1"/>
  <c r="AM64" i="1"/>
  <c r="BF64" i="1"/>
  <c r="DK64" i="1"/>
  <c r="AN64" i="1"/>
  <c r="BG64" i="1"/>
  <c r="DL64" i="1"/>
  <c r="AM76" i="1"/>
  <c r="BF76" i="1"/>
  <c r="DK76" i="1"/>
  <c r="AN76" i="1"/>
  <c r="BG76" i="1"/>
  <c r="DL76" i="1"/>
  <c r="AM89" i="1"/>
  <c r="BF89" i="1"/>
  <c r="DK89" i="1"/>
  <c r="AN89" i="1"/>
  <c r="BG89" i="1"/>
  <c r="DL89" i="1"/>
  <c r="AM101" i="1"/>
  <c r="BF101" i="1"/>
  <c r="DK101" i="1"/>
  <c r="AN101" i="1"/>
  <c r="BG101" i="1"/>
  <c r="DL101" i="1"/>
  <c r="AM113" i="1"/>
  <c r="BF113" i="1"/>
  <c r="DK113" i="1"/>
  <c r="AN113" i="1"/>
  <c r="BG113" i="1"/>
  <c r="DL113" i="1"/>
  <c r="AC108" i="1"/>
  <c r="AY108" i="1"/>
  <c r="CS108" i="1"/>
  <c r="AC74" i="1"/>
  <c r="AY74" i="1"/>
  <c r="CS74" i="1"/>
  <c r="AC20" i="1"/>
  <c r="AY20" i="1"/>
  <c r="CS20" i="1"/>
  <c r="AD63" i="1"/>
  <c r="AZ63" i="1"/>
  <c r="CT63" i="1"/>
  <c r="AE106" i="1"/>
  <c r="BA106" i="1"/>
  <c r="CU106" i="1"/>
  <c r="AE32" i="1"/>
  <c r="AL76" i="1"/>
  <c r="BE76" i="1"/>
  <c r="DJ76" i="1"/>
  <c r="AL3" i="1"/>
  <c r="BE3" i="1"/>
  <c r="DJ3" i="1"/>
  <c r="AD67" i="1"/>
  <c r="AZ67" i="1"/>
  <c r="CT67" i="1"/>
  <c r="AE67" i="1"/>
  <c r="BA67" i="1"/>
  <c r="CU67" i="1"/>
  <c r="AC67" i="1"/>
  <c r="AY67" i="1"/>
  <c r="CS67" i="1"/>
  <c r="AE98" i="1"/>
  <c r="BA98" i="1"/>
  <c r="CU98" i="1"/>
  <c r="AC98" i="1"/>
  <c r="AY98" i="1"/>
  <c r="CS98" i="1"/>
  <c r="AD98" i="1"/>
  <c r="AZ98" i="1"/>
  <c r="CT98" i="1"/>
  <c r="AE107" i="1"/>
  <c r="BA107" i="1"/>
  <c r="CU107" i="1"/>
  <c r="AC107" i="1"/>
  <c r="AY107" i="1"/>
  <c r="CS107" i="1"/>
  <c r="AD107" i="1"/>
  <c r="AZ107" i="1"/>
  <c r="CT107" i="1"/>
  <c r="AM13" i="1"/>
  <c r="BF13" i="1"/>
  <c r="DK13" i="1"/>
  <c r="AN13" i="1"/>
  <c r="BG13" i="1"/>
  <c r="DL13" i="1"/>
  <c r="AL13" i="1"/>
  <c r="BE13" i="1"/>
  <c r="DJ13" i="1"/>
  <c r="AM87" i="1"/>
  <c r="BF87" i="1"/>
  <c r="DK87" i="1"/>
  <c r="AN87" i="1"/>
  <c r="BG87" i="1"/>
  <c r="DL87" i="1"/>
  <c r="AL87" i="1"/>
  <c r="BE87" i="1"/>
  <c r="DJ87" i="1"/>
  <c r="AM111" i="1"/>
  <c r="BF111" i="1"/>
  <c r="DK111" i="1"/>
  <c r="AN111" i="1"/>
  <c r="BG111" i="1"/>
  <c r="DL111" i="1"/>
  <c r="AL111" i="1"/>
  <c r="BE111" i="1"/>
  <c r="DJ111" i="1"/>
  <c r="AM51" i="1"/>
  <c r="BF51" i="1"/>
  <c r="DK51" i="1"/>
  <c r="AN51" i="1"/>
  <c r="BG51" i="1"/>
  <c r="DL51" i="1"/>
  <c r="AD3" i="1"/>
  <c r="AZ3" i="1"/>
  <c r="CT3" i="1"/>
  <c r="AE3" i="1"/>
  <c r="BA3" i="1"/>
  <c r="CU3" i="1"/>
  <c r="AC3" i="1"/>
  <c r="AE9" i="1"/>
  <c r="BA9" i="1"/>
  <c r="CU9" i="1"/>
  <c r="AC9" i="1"/>
  <c r="AY9" i="1"/>
  <c r="CS9" i="1"/>
  <c r="AD9" i="1"/>
  <c r="AZ9" i="1"/>
  <c r="CT9" i="1"/>
  <c r="AD15" i="1"/>
  <c r="AE15" i="1"/>
  <c r="BA15" i="1"/>
  <c r="CU15" i="1"/>
  <c r="AC15" i="1"/>
  <c r="AY15" i="1"/>
  <c r="CS15" i="1"/>
  <c r="AD40" i="1"/>
  <c r="AZ40" i="1"/>
  <c r="CT40" i="1"/>
  <c r="AE40" i="1"/>
  <c r="BA40" i="1"/>
  <c r="CU40" i="1"/>
  <c r="AC40" i="1"/>
  <c r="AY40" i="1"/>
  <c r="CS40" i="1"/>
  <c r="AE51" i="1"/>
  <c r="BA51" i="1"/>
  <c r="CU51" i="1"/>
  <c r="AE60" i="1"/>
  <c r="BA60" i="1"/>
  <c r="CU60" i="1"/>
  <c r="AC60" i="1"/>
  <c r="AY60" i="1"/>
  <c r="CS60" i="1"/>
  <c r="AD60" i="1"/>
  <c r="AZ60" i="1"/>
  <c r="CT60" i="1"/>
  <c r="AD65" i="1"/>
  <c r="AZ65" i="1"/>
  <c r="CT65" i="1"/>
  <c r="AE65" i="1"/>
  <c r="BA65" i="1"/>
  <c r="CU65" i="1"/>
  <c r="AC65" i="1"/>
  <c r="AY65" i="1"/>
  <c r="CS65" i="1"/>
  <c r="AD81" i="1"/>
  <c r="AZ81" i="1"/>
  <c r="CT81" i="1"/>
  <c r="AE95" i="1"/>
  <c r="BA95" i="1"/>
  <c r="CU95" i="1"/>
  <c r="AC95" i="1"/>
  <c r="AY95" i="1"/>
  <c r="CS95" i="1"/>
  <c r="AD95" i="1"/>
  <c r="AZ95" i="1"/>
  <c r="CT95" i="1"/>
  <c r="AD103" i="1"/>
  <c r="AZ103" i="1"/>
  <c r="CT103" i="1"/>
  <c r="AE103" i="1"/>
  <c r="AC103" i="1"/>
  <c r="AY103" i="1"/>
  <c r="CS103" i="1"/>
  <c r="T114" i="1"/>
  <c r="AS114" i="1"/>
  <c r="CA114" i="1"/>
  <c r="T74" i="1"/>
  <c r="AS74" i="1"/>
  <c r="CA74" i="1"/>
  <c r="U82" i="1"/>
  <c r="AT82" i="1"/>
  <c r="CB82" i="1"/>
  <c r="V103" i="1"/>
  <c r="AU103" i="1"/>
  <c r="CC103" i="1"/>
  <c r="AL4" i="1"/>
  <c r="BE4" i="1"/>
  <c r="DJ4" i="1"/>
  <c r="AM4" i="1"/>
  <c r="BF4" i="1"/>
  <c r="DK4" i="1"/>
  <c r="AL16" i="1"/>
  <c r="BE16" i="1"/>
  <c r="DJ16" i="1"/>
  <c r="AM16" i="1"/>
  <c r="BF16" i="1"/>
  <c r="DK16" i="1"/>
  <c r="AL28" i="1"/>
  <c r="BE28" i="1"/>
  <c r="DJ28" i="1"/>
  <c r="AM28" i="1"/>
  <c r="BF28" i="1"/>
  <c r="DK28" i="1"/>
  <c r="AL41" i="1"/>
  <c r="BE41" i="1"/>
  <c r="DJ41" i="1"/>
  <c r="AM41" i="1"/>
  <c r="BF41" i="1"/>
  <c r="DK41" i="1"/>
  <c r="AL53" i="1"/>
  <c r="BE53" i="1"/>
  <c r="DJ53" i="1"/>
  <c r="AM53" i="1"/>
  <c r="BF53" i="1"/>
  <c r="DK53" i="1"/>
  <c r="AL65" i="1"/>
  <c r="BE65" i="1"/>
  <c r="DJ65" i="1"/>
  <c r="AM65" i="1"/>
  <c r="BF65" i="1"/>
  <c r="DK65" i="1"/>
  <c r="AL77" i="1"/>
  <c r="BE77" i="1"/>
  <c r="DJ77" i="1"/>
  <c r="AM77" i="1"/>
  <c r="BF77" i="1"/>
  <c r="DK77" i="1"/>
  <c r="AL90" i="1"/>
  <c r="BE90" i="1"/>
  <c r="DJ90" i="1"/>
  <c r="AM90" i="1"/>
  <c r="BF90" i="1"/>
  <c r="DK90" i="1"/>
  <c r="AL102" i="1"/>
  <c r="BE102" i="1"/>
  <c r="DJ102" i="1"/>
  <c r="AM102" i="1"/>
  <c r="BF102" i="1"/>
  <c r="DK102" i="1"/>
  <c r="AL114" i="1"/>
  <c r="BE114" i="1"/>
  <c r="DJ114" i="1"/>
  <c r="AM114" i="1"/>
  <c r="BF114" i="1"/>
  <c r="DK114" i="1"/>
  <c r="AC106" i="1"/>
  <c r="AY106" i="1"/>
  <c r="CS106" i="1"/>
  <c r="AC19" i="1"/>
  <c r="AY19" i="1"/>
  <c r="CS19" i="1"/>
  <c r="AD62" i="1"/>
  <c r="AE105" i="1"/>
  <c r="AM46" i="1"/>
  <c r="BF46" i="1"/>
  <c r="DK46" i="1"/>
  <c r="AN90" i="1"/>
  <c r="BG90" i="1"/>
  <c r="DL90" i="1"/>
  <c r="AN16" i="1"/>
  <c r="BG16" i="1"/>
  <c r="DL16" i="1"/>
  <c r="AD29" i="1"/>
  <c r="AZ29" i="1"/>
  <c r="CT29" i="1"/>
  <c r="AE29" i="1"/>
  <c r="BA29" i="1"/>
  <c r="CU29" i="1"/>
  <c r="AC29" i="1"/>
  <c r="AY29" i="1"/>
  <c r="CS29" i="1"/>
  <c r="AD113" i="1"/>
  <c r="AZ113" i="1"/>
  <c r="CT113" i="1"/>
  <c r="AE113" i="1"/>
  <c r="BA113" i="1"/>
  <c r="CU113" i="1"/>
  <c r="AC113" i="1"/>
  <c r="AY113" i="1"/>
  <c r="CS113" i="1"/>
  <c r="AM74" i="1"/>
  <c r="BF74" i="1"/>
  <c r="DK74" i="1"/>
  <c r="AN74" i="1"/>
  <c r="BG74" i="1"/>
  <c r="DL74" i="1"/>
  <c r="AL74" i="1"/>
  <c r="BE74" i="1"/>
  <c r="DJ74" i="1"/>
  <c r="AM99" i="1"/>
  <c r="BF99" i="1"/>
  <c r="DK99" i="1"/>
  <c r="AN99" i="1"/>
  <c r="BG99" i="1"/>
  <c r="DL99" i="1"/>
  <c r="AL99" i="1"/>
  <c r="BE99" i="1"/>
  <c r="DJ99" i="1"/>
  <c r="AE14" i="1"/>
  <c r="BA14" i="1"/>
  <c r="CU14" i="1"/>
  <c r="AC14" i="1"/>
  <c r="AY14" i="1"/>
  <c r="CS14" i="1"/>
  <c r="AE21" i="1"/>
  <c r="BA21" i="1"/>
  <c r="CU21" i="1"/>
  <c r="AC21" i="1"/>
  <c r="AY21" i="1"/>
  <c r="CS21" i="1"/>
  <c r="AD21" i="1"/>
  <c r="AZ21" i="1"/>
  <c r="CT21" i="1"/>
  <c r="AE26" i="1"/>
  <c r="BA26" i="1"/>
  <c r="CU26" i="1"/>
  <c r="AC26" i="1"/>
  <c r="AY26" i="1"/>
  <c r="CS26" i="1"/>
  <c r="AD31" i="1"/>
  <c r="AE36" i="1"/>
  <c r="BA36" i="1"/>
  <c r="CU36" i="1"/>
  <c r="AC36" i="1"/>
  <c r="AY36" i="1"/>
  <c r="CS36" i="1"/>
  <c r="AD36" i="1"/>
  <c r="AZ36" i="1"/>
  <c r="CT36" i="1"/>
  <c r="AE46" i="1"/>
  <c r="BA46" i="1"/>
  <c r="CU46" i="1"/>
  <c r="AC46" i="1"/>
  <c r="AY46" i="1"/>
  <c r="CS46" i="1"/>
  <c r="AD46" i="1"/>
  <c r="AZ46" i="1"/>
  <c r="CT46" i="1"/>
  <c r="AE73" i="1"/>
  <c r="BA73" i="1"/>
  <c r="CU73" i="1"/>
  <c r="AC73" i="1"/>
  <c r="AY73" i="1"/>
  <c r="CS73" i="1"/>
  <c r="AD73" i="1"/>
  <c r="AZ73" i="1"/>
  <c r="CT73" i="1"/>
  <c r="AE86" i="1"/>
  <c r="AC86" i="1"/>
  <c r="AY86" i="1"/>
  <c r="CS86" i="1"/>
  <c r="AD86" i="1"/>
  <c r="AZ86" i="1"/>
  <c r="CT86" i="1"/>
  <c r="AD91" i="1"/>
  <c r="AZ91" i="1"/>
  <c r="CT91" i="1"/>
  <c r="AE91" i="1"/>
  <c r="BA91" i="1"/>
  <c r="CU91" i="1"/>
  <c r="AC91" i="1"/>
  <c r="AY91" i="1"/>
  <c r="CS91" i="1"/>
  <c r="AE109" i="1"/>
  <c r="BA109" i="1"/>
  <c r="CU109" i="1"/>
  <c r="AC109" i="1"/>
  <c r="AY109" i="1"/>
  <c r="CS109" i="1"/>
  <c r="AD109" i="1"/>
  <c r="AZ109" i="1"/>
  <c r="CT109" i="1"/>
  <c r="AD114" i="1"/>
  <c r="AZ114" i="1"/>
  <c r="CT114" i="1"/>
  <c r="AE114" i="1"/>
  <c r="BA114" i="1"/>
  <c r="CU114" i="1"/>
  <c r="AD118" i="1"/>
  <c r="AZ118" i="1"/>
  <c r="CT118" i="1"/>
  <c r="T111" i="1"/>
  <c r="AS111" i="1"/>
  <c r="CA111" i="1"/>
  <c r="T66" i="1"/>
  <c r="AS66" i="1"/>
  <c r="CA66" i="1"/>
  <c r="U75" i="1"/>
  <c r="AT75" i="1"/>
  <c r="CB75" i="1"/>
  <c r="V94" i="1"/>
  <c r="AU94" i="1"/>
  <c r="CC94" i="1"/>
  <c r="AL5" i="1"/>
  <c r="BE5" i="1"/>
  <c r="DJ5" i="1"/>
  <c r="AM5" i="1"/>
  <c r="BF5" i="1"/>
  <c r="DK5" i="1"/>
  <c r="AL17" i="1"/>
  <c r="BE17" i="1"/>
  <c r="DJ17" i="1"/>
  <c r="AM17" i="1"/>
  <c r="BF17" i="1"/>
  <c r="DK17" i="1"/>
  <c r="AL29" i="1"/>
  <c r="BE29" i="1"/>
  <c r="DJ29" i="1"/>
  <c r="AM29" i="1"/>
  <c r="BF29" i="1"/>
  <c r="DK29" i="1"/>
  <c r="AL42" i="1"/>
  <c r="BE42" i="1"/>
  <c r="DJ42" i="1"/>
  <c r="AM42" i="1"/>
  <c r="BF42" i="1"/>
  <c r="DK42" i="1"/>
  <c r="AL54" i="1"/>
  <c r="BE54" i="1"/>
  <c r="DJ54" i="1"/>
  <c r="AM54" i="1"/>
  <c r="BF54" i="1"/>
  <c r="DK54" i="1"/>
  <c r="AL66" i="1"/>
  <c r="BE66" i="1"/>
  <c r="DJ66" i="1"/>
  <c r="AM66" i="1"/>
  <c r="BF66" i="1"/>
  <c r="DK66" i="1"/>
  <c r="AL78" i="1"/>
  <c r="BE78" i="1"/>
  <c r="DJ78" i="1"/>
  <c r="AM78" i="1"/>
  <c r="BF78" i="1"/>
  <c r="DK78" i="1"/>
  <c r="AL91" i="1"/>
  <c r="BE91" i="1"/>
  <c r="DJ91" i="1"/>
  <c r="AM91" i="1"/>
  <c r="BF91" i="1"/>
  <c r="DK91" i="1"/>
  <c r="AL103" i="1"/>
  <c r="BE103" i="1"/>
  <c r="DJ103" i="1"/>
  <c r="AM103" i="1"/>
  <c r="BF103" i="1"/>
  <c r="DK103" i="1"/>
  <c r="AL115" i="1"/>
  <c r="BE115" i="1"/>
  <c r="DJ115" i="1"/>
  <c r="AM115" i="1"/>
  <c r="BF115" i="1"/>
  <c r="DK115" i="1"/>
  <c r="AC105" i="1"/>
  <c r="AY105" i="1"/>
  <c r="CS105" i="1"/>
  <c r="AC68" i="1"/>
  <c r="AY68" i="1"/>
  <c r="CS68" i="1"/>
  <c r="AC8" i="1"/>
  <c r="AY8" i="1"/>
  <c r="CS8" i="1"/>
  <c r="AD51" i="1"/>
  <c r="AZ51" i="1"/>
  <c r="CT51" i="1"/>
  <c r="AE94" i="1"/>
  <c r="BA94" i="1"/>
  <c r="CU94" i="1"/>
  <c r="AE20" i="1"/>
  <c r="BA20" i="1"/>
  <c r="CU20" i="1"/>
  <c r="AL64" i="1"/>
  <c r="BE64" i="1"/>
  <c r="DJ64" i="1"/>
  <c r="AN78" i="1"/>
  <c r="BG78" i="1"/>
  <c r="DL78" i="1"/>
  <c r="AN5" i="1"/>
  <c r="BG5" i="1"/>
  <c r="DL5" i="1"/>
  <c r="AM62" i="1"/>
  <c r="BF62" i="1"/>
  <c r="DK62" i="1"/>
  <c r="AN62" i="1"/>
  <c r="BG62" i="1"/>
  <c r="DL62" i="1"/>
  <c r="AL62" i="1"/>
  <c r="BE62" i="1"/>
  <c r="DJ62" i="1"/>
  <c r="AM75" i="1"/>
  <c r="BF75" i="1"/>
  <c r="DK75" i="1"/>
  <c r="AN75" i="1"/>
  <c r="BG75" i="1"/>
  <c r="DL75" i="1"/>
  <c r="AD4" i="1"/>
  <c r="AZ4" i="1"/>
  <c r="CT4" i="1"/>
  <c r="AE4" i="1"/>
  <c r="BA4" i="1"/>
  <c r="CU4" i="1"/>
  <c r="AC4" i="1"/>
  <c r="AY4" i="1"/>
  <c r="CS4" i="1"/>
  <c r="AE10" i="1"/>
  <c r="BA10" i="1"/>
  <c r="CU10" i="1"/>
  <c r="AC10" i="1"/>
  <c r="AY10" i="1"/>
  <c r="CS10" i="1"/>
  <c r="AD10" i="1"/>
  <c r="AZ10" i="1"/>
  <c r="CT10" i="1"/>
  <c r="AD16" i="1"/>
  <c r="AZ16" i="1"/>
  <c r="CT16" i="1"/>
  <c r="AE16" i="1"/>
  <c r="BA16" i="1"/>
  <c r="CU16" i="1"/>
  <c r="AC16" i="1"/>
  <c r="AY16" i="1"/>
  <c r="CS16" i="1"/>
  <c r="AD41" i="1"/>
  <c r="AZ41" i="1"/>
  <c r="CT41" i="1"/>
  <c r="AE41" i="1"/>
  <c r="AC41" i="1"/>
  <c r="AY41" i="1"/>
  <c r="CS41" i="1"/>
  <c r="AD52" i="1"/>
  <c r="AZ52" i="1"/>
  <c r="CT52" i="1"/>
  <c r="AE52" i="1"/>
  <c r="BA52" i="1"/>
  <c r="CU52" i="1"/>
  <c r="AC52" i="1"/>
  <c r="AY52" i="1"/>
  <c r="CS52" i="1"/>
  <c r="AE61" i="1"/>
  <c r="BA61" i="1"/>
  <c r="CU61" i="1"/>
  <c r="AC61" i="1"/>
  <c r="AY61" i="1"/>
  <c r="CS61" i="1"/>
  <c r="AD61" i="1"/>
  <c r="AZ61" i="1"/>
  <c r="CT61" i="1"/>
  <c r="AD69" i="1"/>
  <c r="AZ69" i="1"/>
  <c r="CT69" i="1"/>
  <c r="AD78" i="1"/>
  <c r="AZ78" i="1"/>
  <c r="CT78" i="1"/>
  <c r="AE78" i="1"/>
  <c r="BA78" i="1"/>
  <c r="CU78" i="1"/>
  <c r="AC78" i="1"/>
  <c r="AY78" i="1"/>
  <c r="CS78" i="1"/>
  <c r="AD104" i="1"/>
  <c r="AE104" i="1"/>
  <c r="BA104" i="1"/>
  <c r="CU104" i="1"/>
  <c r="AC104" i="1"/>
  <c r="AY104" i="1"/>
  <c r="CS104" i="1"/>
  <c r="T9" i="1"/>
  <c r="AS9" i="1"/>
  <c r="CA9" i="1"/>
  <c r="T110" i="1"/>
  <c r="AS110" i="1"/>
  <c r="CA110" i="1"/>
  <c r="T62" i="1"/>
  <c r="AS62" i="1"/>
  <c r="CA62" i="1"/>
  <c r="U74" i="1"/>
  <c r="AT74" i="1"/>
  <c r="CB74" i="1"/>
  <c r="V82" i="1"/>
  <c r="AU82" i="1"/>
  <c r="CC82" i="1"/>
  <c r="AN6" i="1"/>
  <c r="BG6" i="1"/>
  <c r="DL6" i="1"/>
  <c r="AL6" i="1"/>
  <c r="BE6" i="1"/>
  <c r="DJ6" i="1"/>
  <c r="AM6" i="1"/>
  <c r="BF6" i="1"/>
  <c r="DK6" i="1"/>
  <c r="AN18" i="1"/>
  <c r="BG18" i="1"/>
  <c r="DL18" i="1"/>
  <c r="AL18" i="1"/>
  <c r="BE18" i="1"/>
  <c r="DJ18" i="1"/>
  <c r="AM18" i="1"/>
  <c r="BF18" i="1"/>
  <c r="DK18" i="1"/>
  <c r="AN30" i="1"/>
  <c r="BG30" i="1"/>
  <c r="DL30" i="1"/>
  <c r="AL30" i="1"/>
  <c r="BE30" i="1"/>
  <c r="DJ30" i="1"/>
  <c r="AM30" i="1"/>
  <c r="BF30" i="1"/>
  <c r="DK30" i="1"/>
  <c r="AN43" i="1"/>
  <c r="BG43" i="1"/>
  <c r="DL43" i="1"/>
  <c r="AL43" i="1"/>
  <c r="BE43" i="1"/>
  <c r="DJ43" i="1"/>
  <c r="AM43" i="1"/>
  <c r="BF43" i="1"/>
  <c r="DK43" i="1"/>
  <c r="AN55" i="1"/>
  <c r="BG55" i="1"/>
  <c r="DL55" i="1"/>
  <c r="AL55" i="1"/>
  <c r="BE55" i="1"/>
  <c r="DJ55" i="1"/>
  <c r="AM55" i="1"/>
  <c r="BF55" i="1"/>
  <c r="DK55" i="1"/>
  <c r="AN67" i="1"/>
  <c r="BG67" i="1"/>
  <c r="DL67" i="1"/>
  <c r="AL67" i="1"/>
  <c r="BE67" i="1"/>
  <c r="DJ67" i="1"/>
  <c r="AM67" i="1"/>
  <c r="BF67" i="1"/>
  <c r="DK67" i="1"/>
  <c r="AN79" i="1"/>
  <c r="BG79" i="1"/>
  <c r="DL79" i="1"/>
  <c r="AL79" i="1"/>
  <c r="BE79" i="1"/>
  <c r="DJ79" i="1"/>
  <c r="AM79" i="1"/>
  <c r="BF79" i="1"/>
  <c r="DK79" i="1"/>
  <c r="AN92" i="1"/>
  <c r="BG92" i="1"/>
  <c r="DL92" i="1"/>
  <c r="AL92" i="1"/>
  <c r="BE92" i="1"/>
  <c r="DJ92" i="1"/>
  <c r="AM92" i="1"/>
  <c r="BF92" i="1"/>
  <c r="DK92" i="1"/>
  <c r="AN104" i="1"/>
  <c r="BG104" i="1"/>
  <c r="DL104" i="1"/>
  <c r="AL104" i="1"/>
  <c r="BE104" i="1"/>
  <c r="DJ104" i="1"/>
  <c r="AM104" i="1"/>
  <c r="BF104" i="1"/>
  <c r="DK104" i="1"/>
  <c r="AN116" i="1"/>
  <c r="BG116" i="1"/>
  <c r="DL116" i="1"/>
  <c r="AL116" i="1"/>
  <c r="BE116" i="1"/>
  <c r="DJ116" i="1"/>
  <c r="AM116" i="1"/>
  <c r="BF116" i="1"/>
  <c r="DK116" i="1"/>
  <c r="AC100" i="1"/>
  <c r="AY100" i="1"/>
  <c r="CS100" i="1"/>
  <c r="AC7" i="1"/>
  <c r="AY7" i="1"/>
  <c r="CS7" i="1"/>
  <c r="AE93" i="1"/>
  <c r="BA93" i="1"/>
  <c r="CU93" i="1"/>
  <c r="AE22" i="1"/>
  <c r="BA22" i="1"/>
  <c r="CU22" i="1"/>
  <c r="AC22" i="1"/>
  <c r="AY22" i="1"/>
  <c r="CS22" i="1"/>
  <c r="AD22" i="1"/>
  <c r="AZ22" i="1"/>
  <c r="CT22" i="1"/>
  <c r="AD27" i="1"/>
  <c r="AZ27" i="1"/>
  <c r="CT27" i="1"/>
  <c r="AE27" i="1"/>
  <c r="BA27" i="1"/>
  <c r="CU27" i="1"/>
  <c r="AC27" i="1"/>
  <c r="AY27" i="1"/>
  <c r="CS27" i="1"/>
  <c r="AE47" i="1"/>
  <c r="BA47" i="1"/>
  <c r="CU47" i="1"/>
  <c r="AC47" i="1"/>
  <c r="AY47" i="1"/>
  <c r="CS47" i="1"/>
  <c r="AD47" i="1"/>
  <c r="AZ47" i="1"/>
  <c r="CT47" i="1"/>
  <c r="AD57" i="1"/>
  <c r="AZ57" i="1"/>
  <c r="CT57" i="1"/>
  <c r="AE96" i="1"/>
  <c r="BA96" i="1"/>
  <c r="CU96" i="1"/>
  <c r="AC96" i="1"/>
  <c r="AY96" i="1"/>
  <c r="CS96" i="1"/>
  <c r="AD96" i="1"/>
  <c r="AZ96" i="1"/>
  <c r="CT96" i="1"/>
  <c r="AE110" i="1"/>
  <c r="BA110" i="1"/>
  <c r="CU110" i="1"/>
  <c r="AD110" i="1"/>
  <c r="AZ110" i="1"/>
  <c r="CT110" i="1"/>
  <c r="AD115" i="1"/>
  <c r="AZ115" i="1"/>
  <c r="CT115" i="1"/>
  <c r="AE115" i="1"/>
  <c r="BA115" i="1"/>
  <c r="CU115" i="1"/>
  <c r="AC115" i="1"/>
  <c r="AY115" i="1"/>
  <c r="CS115" i="1"/>
  <c r="T6" i="1"/>
  <c r="AS6" i="1"/>
  <c r="CA6" i="1"/>
  <c r="T107" i="1"/>
  <c r="T54" i="1"/>
  <c r="AS54" i="1"/>
  <c r="CA54" i="1"/>
  <c r="U71" i="1"/>
  <c r="AT71" i="1"/>
  <c r="CB71" i="1"/>
  <c r="V79" i="1"/>
  <c r="AU79" i="1"/>
  <c r="CC79" i="1"/>
  <c r="AN7" i="1"/>
  <c r="BG7" i="1"/>
  <c r="DL7" i="1"/>
  <c r="AL7" i="1"/>
  <c r="BE7" i="1"/>
  <c r="DJ7" i="1"/>
  <c r="AM7" i="1"/>
  <c r="BF7" i="1"/>
  <c r="DK7" i="1"/>
  <c r="AN19" i="1"/>
  <c r="BG19" i="1"/>
  <c r="DL19" i="1"/>
  <c r="AL19" i="1"/>
  <c r="BE19" i="1"/>
  <c r="DJ19" i="1"/>
  <c r="AM19" i="1"/>
  <c r="BF19" i="1"/>
  <c r="DK19" i="1"/>
  <c r="AN31" i="1"/>
  <c r="BG31" i="1"/>
  <c r="DL31" i="1"/>
  <c r="AL31" i="1"/>
  <c r="BE31" i="1"/>
  <c r="DJ31" i="1"/>
  <c r="AM31" i="1"/>
  <c r="BF31" i="1"/>
  <c r="DK31" i="1"/>
  <c r="AN44" i="1"/>
  <c r="BG44" i="1"/>
  <c r="DL44" i="1"/>
  <c r="AL44" i="1"/>
  <c r="BE44" i="1"/>
  <c r="DJ44" i="1"/>
  <c r="AM44" i="1"/>
  <c r="BF44" i="1"/>
  <c r="DK44" i="1"/>
  <c r="AN56" i="1"/>
  <c r="BG56" i="1"/>
  <c r="DL56" i="1"/>
  <c r="AL56" i="1"/>
  <c r="BE56" i="1"/>
  <c r="DJ56" i="1"/>
  <c r="AM56" i="1"/>
  <c r="BF56" i="1"/>
  <c r="DK56" i="1"/>
  <c r="AN68" i="1"/>
  <c r="BG68" i="1"/>
  <c r="DL68" i="1"/>
  <c r="AL68" i="1"/>
  <c r="BE68" i="1"/>
  <c r="DJ68" i="1"/>
  <c r="AM68" i="1"/>
  <c r="BF68" i="1"/>
  <c r="DK68" i="1"/>
  <c r="AN80" i="1"/>
  <c r="BG80" i="1"/>
  <c r="DL80" i="1"/>
  <c r="AL80" i="1"/>
  <c r="BE80" i="1"/>
  <c r="DJ80" i="1"/>
  <c r="AM80" i="1"/>
  <c r="BF80" i="1"/>
  <c r="DK80" i="1"/>
  <c r="AN93" i="1"/>
  <c r="BG93" i="1"/>
  <c r="DL93" i="1"/>
  <c r="AL93" i="1"/>
  <c r="BE93" i="1"/>
  <c r="DJ93" i="1"/>
  <c r="AM93" i="1"/>
  <c r="BF93" i="1"/>
  <c r="DK93" i="1"/>
  <c r="AN105" i="1"/>
  <c r="BG105" i="1"/>
  <c r="DL105" i="1"/>
  <c r="AL105" i="1"/>
  <c r="BE105" i="1"/>
  <c r="DJ105" i="1"/>
  <c r="AM105" i="1"/>
  <c r="BF105" i="1"/>
  <c r="DK105" i="1"/>
  <c r="AN117" i="1"/>
  <c r="BG117" i="1"/>
  <c r="DL117" i="1"/>
  <c r="AL117" i="1"/>
  <c r="BE117" i="1"/>
  <c r="DJ117" i="1"/>
  <c r="AM117" i="1"/>
  <c r="BF117" i="1"/>
  <c r="DK117" i="1"/>
  <c r="AC99" i="1"/>
  <c r="AY99" i="1"/>
  <c r="CS99" i="1"/>
  <c r="AC62" i="1"/>
  <c r="AY62" i="1"/>
  <c r="CS62" i="1"/>
  <c r="AD112" i="1"/>
  <c r="AZ112" i="1"/>
  <c r="CT112" i="1"/>
  <c r="AE81" i="1"/>
  <c r="BA81" i="1"/>
  <c r="CU81" i="1"/>
  <c r="AD44" i="1"/>
  <c r="AZ44" i="1"/>
  <c r="CT44" i="1"/>
  <c r="AE50" i="1"/>
  <c r="BA50" i="1"/>
  <c r="CU50" i="1"/>
  <c r="AC50" i="1"/>
  <c r="AY50" i="1"/>
  <c r="CS50" i="1"/>
  <c r="AD64" i="1"/>
  <c r="AZ64" i="1"/>
  <c r="CT64" i="1"/>
  <c r="AE64" i="1"/>
  <c r="BA64" i="1"/>
  <c r="CU64" i="1"/>
  <c r="AC64" i="1"/>
  <c r="AY64" i="1"/>
  <c r="CS64" i="1"/>
  <c r="AD90" i="1"/>
  <c r="AZ90" i="1"/>
  <c r="CT90" i="1"/>
  <c r="AE90" i="1"/>
  <c r="BA90" i="1"/>
  <c r="CU90" i="1"/>
  <c r="AC90" i="1"/>
  <c r="AY90" i="1"/>
  <c r="CS90" i="1"/>
  <c r="AN2" i="1"/>
  <c r="BG2" i="1"/>
  <c r="DL2" i="1"/>
  <c r="AL2" i="1"/>
  <c r="BE2" i="1"/>
  <c r="DJ2" i="1"/>
  <c r="AD5" i="1"/>
  <c r="AZ5" i="1"/>
  <c r="CT5" i="1"/>
  <c r="AE5" i="1"/>
  <c r="BA5" i="1"/>
  <c r="CU5" i="1"/>
  <c r="AC5" i="1"/>
  <c r="AE11" i="1"/>
  <c r="BA11" i="1"/>
  <c r="CU11" i="1"/>
  <c r="AC11" i="1"/>
  <c r="AD11" i="1"/>
  <c r="AZ11" i="1"/>
  <c r="CT11" i="1"/>
  <c r="AD17" i="1"/>
  <c r="AZ17" i="1"/>
  <c r="CT17" i="1"/>
  <c r="AE17" i="1"/>
  <c r="BA17" i="1"/>
  <c r="CU17" i="1"/>
  <c r="AC17" i="1"/>
  <c r="AY17" i="1"/>
  <c r="CS17" i="1"/>
  <c r="AD42" i="1"/>
  <c r="AZ42" i="1"/>
  <c r="CT42" i="1"/>
  <c r="AE42" i="1"/>
  <c r="BA42" i="1"/>
  <c r="CU42" i="1"/>
  <c r="AC42" i="1"/>
  <c r="AD79" i="1"/>
  <c r="AZ79" i="1"/>
  <c r="CT79" i="1"/>
  <c r="AE79" i="1"/>
  <c r="AC79" i="1"/>
  <c r="AY79" i="1"/>
  <c r="CS79" i="1"/>
  <c r="AD101" i="1"/>
  <c r="AZ101" i="1"/>
  <c r="CT101" i="1"/>
  <c r="AE101" i="1"/>
  <c r="BA101" i="1"/>
  <c r="CU101" i="1"/>
  <c r="AC101" i="1"/>
  <c r="AY101" i="1"/>
  <c r="CS101" i="1"/>
  <c r="T5" i="1"/>
  <c r="AS5" i="1"/>
  <c r="CA5" i="1"/>
  <c r="T103" i="1"/>
  <c r="AS103" i="1"/>
  <c r="CA103" i="1"/>
  <c r="U111" i="1"/>
  <c r="AT111" i="1"/>
  <c r="CB111" i="1"/>
  <c r="U70" i="1"/>
  <c r="AT70" i="1"/>
  <c r="CB70" i="1"/>
  <c r="V78" i="1"/>
  <c r="AU78" i="1"/>
  <c r="CC78" i="1"/>
  <c r="AN8" i="1"/>
  <c r="BG8" i="1"/>
  <c r="DL8" i="1"/>
  <c r="AL8" i="1"/>
  <c r="BE8" i="1"/>
  <c r="DJ8" i="1"/>
  <c r="AM8" i="1"/>
  <c r="BF8" i="1"/>
  <c r="DK8" i="1"/>
  <c r="AN20" i="1"/>
  <c r="BG20" i="1"/>
  <c r="DL20" i="1"/>
  <c r="AL20" i="1"/>
  <c r="BE20" i="1"/>
  <c r="DJ20" i="1"/>
  <c r="AM20" i="1"/>
  <c r="BF20" i="1"/>
  <c r="DK20" i="1"/>
  <c r="AN32" i="1"/>
  <c r="BG32" i="1"/>
  <c r="DL32" i="1"/>
  <c r="AL32" i="1"/>
  <c r="BE32" i="1"/>
  <c r="DJ32" i="1"/>
  <c r="AM32" i="1"/>
  <c r="BF32" i="1"/>
  <c r="DK32" i="1"/>
  <c r="AN45" i="1"/>
  <c r="BG45" i="1"/>
  <c r="DL45" i="1"/>
  <c r="AL45" i="1"/>
  <c r="BE45" i="1"/>
  <c r="DJ45" i="1"/>
  <c r="AM45" i="1"/>
  <c r="BF45" i="1"/>
  <c r="DK45" i="1"/>
  <c r="AN57" i="1"/>
  <c r="BG57" i="1"/>
  <c r="DL57" i="1"/>
  <c r="AL57" i="1"/>
  <c r="BE57" i="1"/>
  <c r="DJ57" i="1"/>
  <c r="AM57" i="1"/>
  <c r="BF57" i="1"/>
  <c r="DK57" i="1"/>
  <c r="AN69" i="1"/>
  <c r="BG69" i="1"/>
  <c r="DL69" i="1"/>
  <c r="AL69" i="1"/>
  <c r="BE69" i="1"/>
  <c r="DJ69" i="1"/>
  <c r="AM69" i="1"/>
  <c r="BF69" i="1"/>
  <c r="DK69" i="1"/>
  <c r="AN81" i="1"/>
  <c r="BG81" i="1"/>
  <c r="DL81" i="1"/>
  <c r="AL81" i="1"/>
  <c r="BE81" i="1"/>
  <c r="DJ81" i="1"/>
  <c r="AM81" i="1"/>
  <c r="BF81" i="1"/>
  <c r="DK81" i="1"/>
  <c r="AN94" i="1"/>
  <c r="BG94" i="1"/>
  <c r="DL94" i="1"/>
  <c r="AL94" i="1"/>
  <c r="BE94" i="1"/>
  <c r="DJ94" i="1"/>
  <c r="AM94" i="1"/>
  <c r="BF94" i="1"/>
  <c r="DK94" i="1"/>
  <c r="AN106" i="1"/>
  <c r="BG106" i="1"/>
  <c r="DL106" i="1"/>
  <c r="AL106" i="1"/>
  <c r="BE106" i="1"/>
  <c r="DJ106" i="1"/>
  <c r="AM106" i="1"/>
  <c r="BF106" i="1"/>
  <c r="DK106" i="1"/>
  <c r="AN118" i="1"/>
  <c r="BG118" i="1"/>
  <c r="DL118" i="1"/>
  <c r="AL118" i="1"/>
  <c r="BE118" i="1"/>
  <c r="DJ118" i="1"/>
  <c r="AM118" i="1"/>
  <c r="BF118" i="1"/>
  <c r="DK118" i="1"/>
  <c r="AC94" i="1"/>
  <c r="AY94" i="1"/>
  <c r="CS94" i="1"/>
  <c r="AC57" i="1"/>
  <c r="AY57" i="1"/>
  <c r="CS57" i="1"/>
  <c r="AE80" i="1"/>
  <c r="BA80" i="1"/>
  <c r="CU80" i="1"/>
  <c r="AL51" i="1"/>
  <c r="BE51" i="1"/>
  <c r="DJ51" i="1"/>
  <c r="AM95" i="1"/>
  <c r="BF95" i="1"/>
  <c r="DK95" i="1"/>
  <c r="AN65" i="1"/>
  <c r="BG65" i="1"/>
  <c r="DL65" i="1"/>
  <c r="AM25" i="1"/>
  <c r="BF25" i="1"/>
  <c r="DK25" i="1"/>
  <c r="AN25" i="1"/>
  <c r="BG25" i="1"/>
  <c r="DL25" i="1"/>
  <c r="AL25" i="1"/>
  <c r="BE25" i="1"/>
  <c r="DJ25" i="1"/>
  <c r="AM39" i="1"/>
  <c r="BF39" i="1"/>
  <c r="DK39" i="1"/>
  <c r="AN39" i="1"/>
  <c r="BG39" i="1"/>
  <c r="DL39" i="1"/>
  <c r="AM88" i="1"/>
  <c r="BF88" i="1"/>
  <c r="DK88" i="1"/>
  <c r="AN88" i="1"/>
  <c r="BG88" i="1"/>
  <c r="DL88" i="1"/>
  <c r="AD28" i="1"/>
  <c r="AZ28" i="1"/>
  <c r="CT28" i="1"/>
  <c r="AE28" i="1"/>
  <c r="BA28" i="1"/>
  <c r="CU28" i="1"/>
  <c r="AC28" i="1"/>
  <c r="AY28" i="1"/>
  <c r="CS28" i="1"/>
  <c r="AE33" i="1"/>
  <c r="BA33" i="1"/>
  <c r="CU33" i="1"/>
  <c r="AC33" i="1"/>
  <c r="AY33" i="1"/>
  <c r="CS33" i="1"/>
  <c r="AD33" i="1"/>
  <c r="AD53" i="1"/>
  <c r="AZ53" i="1"/>
  <c r="CT53" i="1"/>
  <c r="AE53" i="1"/>
  <c r="BA53" i="1"/>
  <c r="CU53" i="1"/>
  <c r="AC53" i="1"/>
  <c r="AY53" i="1"/>
  <c r="CS53" i="1"/>
  <c r="AD66" i="1"/>
  <c r="AZ66" i="1"/>
  <c r="CT66" i="1"/>
  <c r="AE66" i="1"/>
  <c r="BA66" i="1"/>
  <c r="CU66" i="1"/>
  <c r="AC66" i="1"/>
  <c r="AY66" i="1"/>
  <c r="CS66" i="1"/>
  <c r="AE70" i="1"/>
  <c r="BA70" i="1"/>
  <c r="CU70" i="1"/>
  <c r="AC70" i="1"/>
  <c r="AY70" i="1"/>
  <c r="CS70" i="1"/>
  <c r="AD70" i="1"/>
  <c r="AZ70" i="1"/>
  <c r="CT70" i="1"/>
  <c r="AE82" i="1"/>
  <c r="BA82" i="1"/>
  <c r="CU82" i="1"/>
  <c r="AC82" i="1"/>
  <c r="AY82" i="1"/>
  <c r="CS82" i="1"/>
  <c r="AD82" i="1"/>
  <c r="AZ82" i="1"/>
  <c r="CT82" i="1"/>
  <c r="AD92" i="1"/>
  <c r="AZ92" i="1"/>
  <c r="CT92" i="1"/>
  <c r="AE92" i="1"/>
  <c r="BA92" i="1"/>
  <c r="CU92" i="1"/>
  <c r="AC92" i="1"/>
  <c r="AY92" i="1"/>
  <c r="CS92" i="1"/>
  <c r="AE111" i="1"/>
  <c r="BA111" i="1"/>
  <c r="CU111" i="1"/>
  <c r="U9" i="1"/>
  <c r="AT9" i="1"/>
  <c r="CB9" i="1"/>
  <c r="T99" i="1"/>
  <c r="AS99" i="1"/>
  <c r="CA99" i="1"/>
  <c r="U110" i="1"/>
  <c r="AT110" i="1"/>
  <c r="CB110" i="1"/>
  <c r="U63" i="1"/>
  <c r="AT63" i="1"/>
  <c r="CB63" i="1"/>
  <c r="V71" i="1"/>
  <c r="AU71" i="1"/>
  <c r="CC71" i="1"/>
  <c r="AN9" i="1"/>
  <c r="BG9" i="1"/>
  <c r="DL9" i="1"/>
  <c r="AL9" i="1"/>
  <c r="BE9" i="1"/>
  <c r="DJ9" i="1"/>
  <c r="AN21" i="1"/>
  <c r="BG21" i="1"/>
  <c r="DL21" i="1"/>
  <c r="AL21" i="1"/>
  <c r="BE21" i="1"/>
  <c r="DJ21" i="1"/>
  <c r="AN33" i="1"/>
  <c r="BG33" i="1"/>
  <c r="DL33" i="1"/>
  <c r="AL33" i="1"/>
  <c r="BE33" i="1"/>
  <c r="DJ33" i="1"/>
  <c r="AN46" i="1"/>
  <c r="BG46" i="1"/>
  <c r="DL46" i="1"/>
  <c r="AL46" i="1"/>
  <c r="BE46" i="1"/>
  <c r="DJ46" i="1"/>
  <c r="AN58" i="1"/>
  <c r="BG58" i="1"/>
  <c r="DL58" i="1"/>
  <c r="AL58" i="1"/>
  <c r="BE58" i="1"/>
  <c r="DJ58" i="1"/>
  <c r="AN70" i="1"/>
  <c r="BG70" i="1"/>
  <c r="DL70" i="1"/>
  <c r="AL70" i="1"/>
  <c r="BE70" i="1"/>
  <c r="DJ70" i="1"/>
  <c r="AN82" i="1"/>
  <c r="BG82" i="1"/>
  <c r="DL82" i="1"/>
  <c r="AL82" i="1"/>
  <c r="BE82" i="1"/>
  <c r="DJ82" i="1"/>
  <c r="AN95" i="1"/>
  <c r="BG95" i="1"/>
  <c r="DL95" i="1"/>
  <c r="AL95" i="1"/>
  <c r="BE95" i="1"/>
  <c r="DJ95" i="1"/>
  <c r="AN107" i="1"/>
  <c r="BG107" i="1"/>
  <c r="DL107" i="1"/>
  <c r="AL107" i="1"/>
  <c r="BE107" i="1"/>
  <c r="DJ107" i="1"/>
  <c r="AC118" i="1"/>
  <c r="AY118" i="1"/>
  <c r="CS118" i="1"/>
  <c r="AC56" i="1"/>
  <c r="AY56" i="1"/>
  <c r="CS56" i="1"/>
  <c r="AD100" i="1"/>
  <c r="AZ100" i="1"/>
  <c r="CT100" i="1"/>
  <c r="AD26" i="1"/>
  <c r="AZ26" i="1"/>
  <c r="CT26" i="1"/>
  <c r="AE69" i="1"/>
  <c r="BA69" i="1"/>
  <c r="CU69" i="1"/>
  <c r="AL40" i="1"/>
  <c r="BE40" i="1"/>
  <c r="DJ40" i="1"/>
  <c r="AN54" i="1"/>
  <c r="BG54" i="1"/>
  <c r="DL54" i="1"/>
  <c r="AD102" i="1"/>
  <c r="AZ102" i="1"/>
  <c r="CT102" i="1"/>
  <c r="AE102" i="1"/>
  <c r="BA102" i="1"/>
  <c r="CU102" i="1"/>
  <c r="AC102" i="1"/>
  <c r="AY102" i="1"/>
  <c r="CS102" i="1"/>
  <c r="AM50" i="1"/>
  <c r="BF50" i="1"/>
  <c r="DK50" i="1"/>
  <c r="AN50" i="1"/>
  <c r="BG50" i="1"/>
  <c r="DL50" i="1"/>
  <c r="AL50" i="1"/>
  <c r="BE50" i="1"/>
  <c r="DJ50" i="1"/>
  <c r="AD8" i="1"/>
  <c r="AZ8" i="1"/>
  <c r="CT8" i="1"/>
  <c r="AM63" i="1"/>
  <c r="BF63" i="1"/>
  <c r="DK63" i="1"/>
  <c r="AN63" i="1"/>
  <c r="BG63" i="1"/>
  <c r="DL63" i="1"/>
  <c r="AD6" i="1"/>
  <c r="AZ6" i="1"/>
  <c r="CT6" i="1"/>
  <c r="AE6" i="1"/>
  <c r="BA6" i="1"/>
  <c r="CU6" i="1"/>
  <c r="AC6" i="1"/>
  <c r="AE12" i="1"/>
  <c r="BA12" i="1"/>
  <c r="CU12" i="1"/>
  <c r="AC12" i="1"/>
  <c r="AY12" i="1"/>
  <c r="CS12" i="1"/>
  <c r="AD12" i="1"/>
  <c r="AZ12" i="1"/>
  <c r="CT12" i="1"/>
  <c r="AE23" i="1"/>
  <c r="BA23" i="1"/>
  <c r="CU23" i="1"/>
  <c r="AC23" i="1"/>
  <c r="AY23" i="1"/>
  <c r="CS23" i="1"/>
  <c r="AD23" i="1"/>
  <c r="AZ23" i="1"/>
  <c r="CT23" i="1"/>
  <c r="AE37" i="1"/>
  <c r="BA37" i="1"/>
  <c r="CU37" i="1"/>
  <c r="AC37" i="1"/>
  <c r="AY37" i="1"/>
  <c r="CS37" i="1"/>
  <c r="AD43" i="1"/>
  <c r="AZ43" i="1"/>
  <c r="CT43" i="1"/>
  <c r="AE43" i="1"/>
  <c r="BA43" i="1"/>
  <c r="CU43" i="1"/>
  <c r="AC43" i="1"/>
  <c r="AY43" i="1"/>
  <c r="CS43" i="1"/>
  <c r="AE48" i="1"/>
  <c r="BA48" i="1"/>
  <c r="CU48" i="1"/>
  <c r="AC48" i="1"/>
  <c r="AY48" i="1"/>
  <c r="CS48" i="1"/>
  <c r="AD48" i="1"/>
  <c r="AZ48" i="1"/>
  <c r="CT48" i="1"/>
  <c r="AE58" i="1"/>
  <c r="BA58" i="1"/>
  <c r="CU58" i="1"/>
  <c r="AC58" i="1"/>
  <c r="AY58" i="1"/>
  <c r="CS58" i="1"/>
  <c r="AD58" i="1"/>
  <c r="AZ58" i="1"/>
  <c r="CT58" i="1"/>
  <c r="AE63" i="1"/>
  <c r="BA63" i="1"/>
  <c r="CU63" i="1"/>
  <c r="AD116" i="1"/>
  <c r="AZ116" i="1"/>
  <c r="CT116" i="1"/>
  <c r="AE116" i="1"/>
  <c r="BA116" i="1"/>
  <c r="CU116" i="1"/>
  <c r="AC116" i="1"/>
  <c r="AY116" i="1"/>
  <c r="CS116" i="1"/>
  <c r="T91" i="1"/>
  <c r="AS91" i="1"/>
  <c r="CA91" i="1"/>
  <c r="U62" i="1"/>
  <c r="AT62" i="1"/>
  <c r="CB62" i="1"/>
  <c r="V70" i="1"/>
  <c r="AU70" i="1"/>
  <c r="CC70" i="1"/>
  <c r="AN10" i="1"/>
  <c r="BG10" i="1"/>
  <c r="DL10" i="1"/>
  <c r="AL10" i="1"/>
  <c r="BE10" i="1"/>
  <c r="DJ10" i="1"/>
  <c r="AN22" i="1"/>
  <c r="BG22" i="1"/>
  <c r="DL22" i="1"/>
  <c r="AL22" i="1"/>
  <c r="BE22" i="1"/>
  <c r="DJ22" i="1"/>
  <c r="AN34" i="1"/>
  <c r="BG34" i="1"/>
  <c r="DL34" i="1"/>
  <c r="AL34" i="1"/>
  <c r="BE34" i="1"/>
  <c r="DJ34" i="1"/>
  <c r="AN47" i="1"/>
  <c r="BG47" i="1"/>
  <c r="DL47" i="1"/>
  <c r="AL47" i="1"/>
  <c r="BE47" i="1"/>
  <c r="DJ47" i="1"/>
  <c r="AN59" i="1"/>
  <c r="BG59" i="1"/>
  <c r="DL59" i="1"/>
  <c r="AL59" i="1"/>
  <c r="BE59" i="1"/>
  <c r="DJ59" i="1"/>
  <c r="AN71" i="1"/>
  <c r="BG71" i="1"/>
  <c r="DL71" i="1"/>
  <c r="AL71" i="1"/>
  <c r="BE71" i="1"/>
  <c r="DJ71" i="1"/>
  <c r="AN84" i="1"/>
  <c r="BG84" i="1"/>
  <c r="DL84" i="1"/>
  <c r="AL84" i="1"/>
  <c r="BE84" i="1"/>
  <c r="DJ84" i="1"/>
  <c r="AN96" i="1"/>
  <c r="BG96" i="1"/>
  <c r="DL96" i="1"/>
  <c r="AL96" i="1"/>
  <c r="BE96" i="1"/>
  <c r="DJ96" i="1"/>
  <c r="AN108" i="1"/>
  <c r="BG108" i="1"/>
  <c r="DL108" i="1"/>
  <c r="AL108" i="1"/>
  <c r="BE108" i="1"/>
  <c r="DJ108" i="1"/>
  <c r="AC117" i="1"/>
  <c r="AY117" i="1"/>
  <c r="CS117" i="1"/>
  <c r="AC88" i="1"/>
  <c r="AY88" i="1"/>
  <c r="CS88" i="1"/>
  <c r="AC51" i="1"/>
  <c r="AY51" i="1"/>
  <c r="CS51" i="1"/>
  <c r="AD99" i="1"/>
  <c r="AZ99" i="1"/>
  <c r="CT99" i="1"/>
  <c r="AE68" i="1"/>
  <c r="BA68" i="1"/>
  <c r="CU68" i="1"/>
  <c r="AL112" i="1"/>
  <c r="BE112" i="1"/>
  <c r="DJ112" i="1"/>
  <c r="AL39" i="1"/>
  <c r="BE39" i="1"/>
  <c r="DJ39" i="1"/>
  <c r="AD19" i="1"/>
  <c r="AZ19" i="1"/>
  <c r="CT19" i="1"/>
  <c r="AD54" i="1"/>
  <c r="AZ54" i="1"/>
  <c r="CT54" i="1"/>
  <c r="AE54" i="1"/>
  <c r="BA54" i="1"/>
  <c r="CU54" i="1"/>
  <c r="AC54" i="1"/>
  <c r="AY54" i="1"/>
  <c r="CS54" i="1"/>
  <c r="AE25" i="1"/>
  <c r="BA25" i="1"/>
  <c r="CU25" i="1"/>
  <c r="AC25" i="1"/>
  <c r="AY25" i="1"/>
  <c r="CS25" i="1"/>
  <c r="AM26" i="1"/>
  <c r="BF26" i="1"/>
  <c r="DK26" i="1"/>
  <c r="AN26" i="1"/>
  <c r="BG26" i="1"/>
  <c r="DL26" i="1"/>
  <c r="AM100" i="1"/>
  <c r="BF100" i="1"/>
  <c r="DK100" i="1"/>
  <c r="AN100" i="1"/>
  <c r="BG100" i="1"/>
  <c r="DL100" i="1"/>
  <c r="AD18" i="1"/>
  <c r="AZ18" i="1"/>
  <c r="CT18" i="1"/>
  <c r="AE18" i="1"/>
  <c r="BA18" i="1"/>
  <c r="CU18" i="1"/>
  <c r="AC18" i="1"/>
  <c r="AY18" i="1"/>
  <c r="CS18" i="1"/>
  <c r="AE34" i="1"/>
  <c r="BA34" i="1"/>
  <c r="CU34" i="1"/>
  <c r="AC34" i="1"/>
  <c r="AY34" i="1"/>
  <c r="CS34" i="1"/>
  <c r="AD34" i="1"/>
  <c r="AZ34" i="1"/>
  <c r="CT34" i="1"/>
  <c r="AE71" i="1"/>
  <c r="BA71" i="1"/>
  <c r="CU71" i="1"/>
  <c r="AC71" i="1"/>
  <c r="AY71" i="1"/>
  <c r="CS71" i="1"/>
  <c r="AD71" i="1"/>
  <c r="AZ71" i="1"/>
  <c r="CT71" i="1"/>
  <c r="AD76" i="1"/>
  <c r="AZ76" i="1"/>
  <c r="CT76" i="1"/>
  <c r="AE76" i="1"/>
  <c r="BA76" i="1"/>
  <c r="CU76" i="1"/>
  <c r="AC76" i="1"/>
  <c r="AY76" i="1"/>
  <c r="CS76" i="1"/>
  <c r="AE84" i="1"/>
  <c r="BA84" i="1"/>
  <c r="CU84" i="1"/>
  <c r="AC84" i="1"/>
  <c r="AY84" i="1"/>
  <c r="CS84" i="1"/>
  <c r="AD84" i="1"/>
  <c r="AZ84" i="1"/>
  <c r="CT84" i="1"/>
  <c r="AE97" i="1"/>
  <c r="BA97" i="1"/>
  <c r="CU97" i="1"/>
  <c r="AC97" i="1"/>
  <c r="AY97" i="1"/>
  <c r="CS97" i="1"/>
  <c r="AD97" i="1"/>
  <c r="AZ97" i="1"/>
  <c r="CT97" i="1"/>
  <c r="T87" i="1"/>
  <c r="AS87" i="1"/>
  <c r="CA87" i="1"/>
  <c r="U106" i="1"/>
  <c r="AT106" i="1"/>
  <c r="CB106" i="1"/>
  <c r="U59" i="1"/>
  <c r="AT59" i="1"/>
  <c r="CB59" i="1"/>
  <c r="V66" i="1"/>
  <c r="AU66" i="1"/>
  <c r="CC66" i="1"/>
  <c r="AM11" i="1"/>
  <c r="BF11" i="1"/>
  <c r="DK11" i="1"/>
  <c r="AN11" i="1"/>
  <c r="BG11" i="1"/>
  <c r="DL11" i="1"/>
  <c r="AL11" i="1"/>
  <c r="BE11" i="1"/>
  <c r="DJ11" i="1"/>
  <c r="AM23" i="1"/>
  <c r="BF23" i="1"/>
  <c r="DK23" i="1"/>
  <c r="AN23" i="1"/>
  <c r="BG23" i="1"/>
  <c r="DL23" i="1"/>
  <c r="AL23" i="1"/>
  <c r="BE23" i="1"/>
  <c r="DJ23" i="1"/>
  <c r="AM35" i="1"/>
  <c r="BF35" i="1"/>
  <c r="DK35" i="1"/>
  <c r="AN35" i="1"/>
  <c r="BG35" i="1"/>
  <c r="DL35" i="1"/>
  <c r="AL35" i="1"/>
  <c r="BE35" i="1"/>
  <c r="DJ35" i="1"/>
  <c r="AM48" i="1"/>
  <c r="BF48" i="1"/>
  <c r="DK48" i="1"/>
  <c r="AN48" i="1"/>
  <c r="BG48" i="1"/>
  <c r="DL48" i="1"/>
  <c r="AL48" i="1"/>
  <c r="BE48" i="1"/>
  <c r="DJ48" i="1"/>
  <c r="AM60" i="1"/>
  <c r="BF60" i="1"/>
  <c r="DK60" i="1"/>
  <c r="AN60" i="1"/>
  <c r="BG60" i="1"/>
  <c r="DL60" i="1"/>
  <c r="AL60" i="1"/>
  <c r="BE60" i="1"/>
  <c r="DJ60" i="1"/>
  <c r="AM72" i="1"/>
  <c r="BF72" i="1"/>
  <c r="DK72" i="1"/>
  <c r="AN72" i="1"/>
  <c r="BG72" i="1"/>
  <c r="DL72" i="1"/>
  <c r="AL72" i="1"/>
  <c r="BE72" i="1"/>
  <c r="DJ72" i="1"/>
  <c r="AM85" i="1"/>
  <c r="BF85" i="1"/>
  <c r="DK85" i="1"/>
  <c r="AN85" i="1"/>
  <c r="BG85" i="1"/>
  <c r="DL85" i="1"/>
  <c r="AL85" i="1"/>
  <c r="BE85" i="1"/>
  <c r="DJ85" i="1"/>
  <c r="AM97" i="1"/>
  <c r="BF97" i="1"/>
  <c r="DK97" i="1"/>
  <c r="AN97" i="1"/>
  <c r="BG97" i="1"/>
  <c r="DL97" i="1"/>
  <c r="AL97" i="1"/>
  <c r="BE97" i="1"/>
  <c r="DJ97" i="1"/>
  <c r="AM109" i="1"/>
  <c r="BF109" i="1"/>
  <c r="DK109" i="1"/>
  <c r="AN109" i="1"/>
  <c r="BG109" i="1"/>
  <c r="DL109" i="1"/>
  <c r="AL109" i="1"/>
  <c r="BE109" i="1"/>
  <c r="DJ109" i="1"/>
  <c r="AC114" i="1"/>
  <c r="AY114" i="1"/>
  <c r="CS114" i="1"/>
  <c r="AC87" i="1"/>
  <c r="AY87" i="1"/>
  <c r="CS87" i="1"/>
  <c r="AC45" i="1"/>
  <c r="AY45" i="1"/>
  <c r="CS45" i="1"/>
  <c r="AD88" i="1"/>
  <c r="AZ88" i="1"/>
  <c r="CT88" i="1"/>
  <c r="AD14" i="1"/>
  <c r="AZ14" i="1"/>
  <c r="CT14" i="1"/>
  <c r="AE57" i="1"/>
  <c r="BA57" i="1"/>
  <c r="CU57" i="1"/>
  <c r="AL101" i="1"/>
  <c r="BE101" i="1"/>
  <c r="DJ101" i="1"/>
  <c r="AL27" i="1"/>
  <c r="BE27" i="1"/>
  <c r="DJ27" i="1"/>
  <c r="AM71" i="1"/>
  <c r="BF71" i="1"/>
  <c r="DK71" i="1"/>
  <c r="AN115" i="1"/>
  <c r="BG115" i="1"/>
  <c r="DL115" i="1"/>
  <c r="AN42" i="1"/>
  <c r="BG42" i="1"/>
  <c r="DL42" i="1"/>
  <c r="AM37" i="1"/>
  <c r="BF37" i="1"/>
  <c r="DK37" i="1"/>
  <c r="AN37" i="1"/>
  <c r="BG37" i="1"/>
  <c r="DL37" i="1"/>
  <c r="AL37" i="1"/>
  <c r="BE37" i="1"/>
  <c r="DJ37" i="1"/>
  <c r="AM14" i="1"/>
  <c r="BF14" i="1"/>
  <c r="DK14" i="1"/>
  <c r="AN14" i="1"/>
  <c r="BG14" i="1"/>
  <c r="DL14" i="1"/>
  <c r="AD7" i="1"/>
  <c r="AZ7" i="1"/>
  <c r="CT7" i="1"/>
  <c r="AE13" i="1"/>
  <c r="BA13" i="1"/>
  <c r="CU13" i="1"/>
  <c r="AC13" i="1"/>
  <c r="AY13" i="1"/>
  <c r="CS13" i="1"/>
  <c r="AE24" i="1"/>
  <c r="BA24" i="1"/>
  <c r="CU24" i="1"/>
  <c r="AC24" i="1"/>
  <c r="AY24" i="1"/>
  <c r="CS24" i="1"/>
  <c r="AD24" i="1"/>
  <c r="AZ24" i="1"/>
  <c r="CT24" i="1"/>
  <c r="AE39" i="1"/>
  <c r="BA39" i="1"/>
  <c r="CU39" i="1"/>
  <c r="AC39" i="1"/>
  <c r="AY39" i="1"/>
  <c r="CS39" i="1"/>
  <c r="AE49" i="1"/>
  <c r="BA49" i="1"/>
  <c r="CU49" i="1"/>
  <c r="AC49" i="1"/>
  <c r="AY49" i="1"/>
  <c r="CS49" i="1"/>
  <c r="AD49" i="1"/>
  <c r="AZ49" i="1"/>
  <c r="CT49" i="1"/>
  <c r="AE59" i="1"/>
  <c r="BA59" i="1"/>
  <c r="CU59" i="1"/>
  <c r="AC59" i="1"/>
  <c r="AY59" i="1"/>
  <c r="CS59" i="1"/>
  <c r="AD59" i="1"/>
  <c r="AZ59" i="1"/>
  <c r="CT59" i="1"/>
  <c r="AD89" i="1"/>
  <c r="AZ89" i="1"/>
  <c r="CT89" i="1"/>
  <c r="AE89" i="1"/>
  <c r="BA89" i="1"/>
  <c r="CU89" i="1"/>
  <c r="AC89" i="1"/>
  <c r="AY89" i="1"/>
  <c r="CS89" i="1"/>
  <c r="AD93" i="1"/>
  <c r="AZ93" i="1"/>
  <c r="CT93" i="1"/>
  <c r="T86" i="1"/>
  <c r="AS86" i="1"/>
  <c r="CA86" i="1"/>
  <c r="U99" i="1"/>
  <c r="AT99" i="1"/>
  <c r="CB99" i="1"/>
  <c r="V115" i="1"/>
  <c r="AU115" i="1"/>
  <c r="CC115" i="1"/>
  <c r="V59" i="1"/>
  <c r="AU59" i="1"/>
  <c r="CC59" i="1"/>
  <c r="AM12" i="1"/>
  <c r="BF12" i="1"/>
  <c r="DK12" i="1"/>
  <c r="AN12" i="1"/>
  <c r="BG12" i="1"/>
  <c r="DL12" i="1"/>
  <c r="AL12" i="1"/>
  <c r="BE12" i="1"/>
  <c r="DJ12" i="1"/>
  <c r="AM24" i="1"/>
  <c r="BF24" i="1"/>
  <c r="DK24" i="1"/>
  <c r="AN24" i="1"/>
  <c r="BG24" i="1"/>
  <c r="DL24" i="1"/>
  <c r="AL24" i="1"/>
  <c r="BE24" i="1"/>
  <c r="DJ24" i="1"/>
  <c r="AM36" i="1"/>
  <c r="BF36" i="1"/>
  <c r="DK36" i="1"/>
  <c r="AN36" i="1"/>
  <c r="BG36" i="1"/>
  <c r="DL36" i="1"/>
  <c r="AL36" i="1"/>
  <c r="BE36" i="1"/>
  <c r="DJ36" i="1"/>
  <c r="AM49" i="1"/>
  <c r="BF49" i="1"/>
  <c r="DK49" i="1"/>
  <c r="AN49" i="1"/>
  <c r="BG49" i="1"/>
  <c r="DL49" i="1"/>
  <c r="AL49" i="1"/>
  <c r="BE49" i="1"/>
  <c r="DJ49" i="1"/>
  <c r="AM61" i="1"/>
  <c r="BF61" i="1"/>
  <c r="DK61" i="1"/>
  <c r="AN61" i="1"/>
  <c r="BG61" i="1"/>
  <c r="DL61" i="1"/>
  <c r="AL61" i="1"/>
  <c r="BE61" i="1"/>
  <c r="DJ61" i="1"/>
  <c r="AM73" i="1"/>
  <c r="BF73" i="1"/>
  <c r="DK73" i="1"/>
  <c r="AN73" i="1"/>
  <c r="BG73" i="1"/>
  <c r="DL73" i="1"/>
  <c r="AL73" i="1"/>
  <c r="BE73" i="1"/>
  <c r="DJ73" i="1"/>
  <c r="AM86" i="1"/>
  <c r="BF86" i="1"/>
  <c r="DK86" i="1"/>
  <c r="AN86" i="1"/>
  <c r="BG86" i="1"/>
  <c r="DL86" i="1"/>
  <c r="AL86" i="1"/>
  <c r="BE86" i="1"/>
  <c r="DJ86" i="1"/>
  <c r="AM98" i="1"/>
  <c r="BF98" i="1"/>
  <c r="DK98" i="1"/>
  <c r="AN98" i="1"/>
  <c r="BG98" i="1"/>
  <c r="DL98" i="1"/>
  <c r="AL98" i="1"/>
  <c r="BE98" i="1"/>
  <c r="DJ98" i="1"/>
  <c r="AM110" i="1"/>
  <c r="BF110" i="1"/>
  <c r="DK110" i="1"/>
  <c r="AN110" i="1"/>
  <c r="BG110" i="1"/>
  <c r="DL110" i="1"/>
  <c r="AL110" i="1"/>
  <c r="BE110" i="1"/>
  <c r="DJ110" i="1"/>
  <c r="AC112" i="1"/>
  <c r="AY112" i="1"/>
  <c r="CS112" i="1"/>
  <c r="AC81" i="1"/>
  <c r="AY81" i="1"/>
  <c r="CS81" i="1"/>
  <c r="AC44" i="1"/>
  <c r="AY44" i="1"/>
  <c r="CS44" i="1"/>
  <c r="AD87" i="1"/>
  <c r="AZ87" i="1"/>
  <c r="CT87" i="1"/>
  <c r="AD13" i="1"/>
  <c r="AZ13" i="1"/>
  <c r="CT13" i="1"/>
  <c r="AE56" i="1"/>
  <c r="BA56" i="1"/>
  <c r="CU56" i="1"/>
  <c r="AL100" i="1"/>
  <c r="BE100" i="1"/>
  <c r="DJ100" i="1"/>
  <c r="AL26" i="1"/>
  <c r="BE26" i="1"/>
  <c r="DJ26" i="1"/>
  <c r="AM70" i="1"/>
  <c r="BF70" i="1"/>
  <c r="DK70" i="1"/>
  <c r="AN114" i="1"/>
  <c r="BG114" i="1"/>
  <c r="DL114" i="1"/>
  <c r="AN41" i="1"/>
  <c r="BG41" i="1"/>
  <c r="DL41" i="1"/>
  <c r="BA86" i="1"/>
  <c r="CU86" i="1"/>
  <c r="BA79" i="1"/>
  <c r="CU79" i="1"/>
  <c r="AZ68" i="1"/>
  <c r="CT68" i="1"/>
  <c r="AZ37" i="1"/>
  <c r="CT37" i="1"/>
  <c r="V15" i="1"/>
  <c r="AU15" i="1"/>
  <c r="CC15" i="1"/>
  <c r="U15" i="1"/>
  <c r="AT15" i="1"/>
  <c r="CB15" i="1"/>
  <c r="T15" i="1"/>
  <c r="AS15" i="1"/>
  <c r="CA15" i="1"/>
  <c r="V35" i="1"/>
  <c r="AU35" i="1"/>
  <c r="CC35" i="1"/>
  <c r="U35" i="1"/>
  <c r="AT35" i="1"/>
  <c r="CB35" i="1"/>
  <c r="T35" i="1"/>
  <c r="AS35" i="1"/>
  <c r="CA35" i="1"/>
  <c r="V32" i="1"/>
  <c r="AU32" i="1"/>
  <c r="CC32" i="1"/>
  <c r="U32" i="1"/>
  <c r="AT32" i="1"/>
  <c r="CB32" i="1"/>
  <c r="T32" i="1"/>
  <c r="AS32" i="1"/>
  <c r="CA32" i="1"/>
  <c r="V4" i="1"/>
  <c r="AU4" i="1"/>
  <c r="CC4" i="1"/>
  <c r="U4" i="1"/>
  <c r="AT4" i="1"/>
  <c r="CB4" i="1"/>
  <c r="T4" i="1"/>
  <c r="AS4" i="1"/>
  <c r="CA4" i="1"/>
  <c r="V8" i="1"/>
  <c r="AU8" i="1"/>
  <c r="CC8" i="1"/>
  <c r="U8" i="1"/>
  <c r="AT8" i="1"/>
  <c r="CB8" i="1"/>
  <c r="T8" i="1"/>
  <c r="AS8" i="1"/>
  <c r="CA8" i="1"/>
  <c r="V12" i="1"/>
  <c r="AU12" i="1"/>
  <c r="CC12" i="1"/>
  <c r="U12" i="1"/>
  <c r="AT12" i="1"/>
  <c r="CB12" i="1"/>
  <c r="T12" i="1"/>
  <c r="AS12" i="1"/>
  <c r="CA12" i="1"/>
  <c r="V23" i="1"/>
  <c r="AU23" i="1"/>
  <c r="CC23" i="1"/>
  <c r="U23" i="1"/>
  <c r="AT23" i="1"/>
  <c r="CB23" i="1"/>
  <c r="T23" i="1"/>
  <c r="AS23" i="1"/>
  <c r="CA23" i="1"/>
  <c r="V26" i="1"/>
  <c r="AU26" i="1"/>
  <c r="CC26" i="1"/>
  <c r="U26" i="1"/>
  <c r="AT26" i="1"/>
  <c r="CB26" i="1"/>
  <c r="T26" i="1"/>
  <c r="AS26" i="1"/>
  <c r="CA26" i="1"/>
  <c r="V84" i="1"/>
  <c r="AU84" i="1"/>
  <c r="CC84" i="1"/>
  <c r="T84" i="1"/>
  <c r="AS84" i="1"/>
  <c r="CA84" i="1"/>
  <c r="U84" i="1"/>
  <c r="AT84" i="1"/>
  <c r="CB84" i="1"/>
  <c r="T34" i="1"/>
  <c r="AS34" i="1"/>
  <c r="CA34" i="1"/>
  <c r="U34" i="1"/>
  <c r="AT34" i="1"/>
  <c r="CB34" i="1"/>
  <c r="T51" i="1"/>
  <c r="AS51" i="1"/>
  <c r="CA51" i="1"/>
  <c r="U95" i="1"/>
  <c r="AT95" i="1"/>
  <c r="CB95" i="1"/>
  <c r="V67" i="1"/>
  <c r="AU67" i="1"/>
  <c r="CC67" i="1"/>
  <c r="V7" i="1"/>
  <c r="AU7" i="1"/>
  <c r="CC7" i="1"/>
  <c r="U7" i="1"/>
  <c r="AT7" i="1"/>
  <c r="CB7" i="1"/>
  <c r="T7" i="1"/>
  <c r="AS7" i="1"/>
  <c r="CA7" i="1"/>
  <c r="U41" i="1"/>
  <c r="AT41" i="1"/>
  <c r="CB41" i="1"/>
  <c r="V41" i="1"/>
  <c r="AU41" i="1"/>
  <c r="CC41" i="1"/>
  <c r="T41" i="1"/>
  <c r="AS41" i="1"/>
  <c r="CA41" i="1"/>
  <c r="T90" i="1"/>
  <c r="AS90" i="1"/>
  <c r="CA90" i="1"/>
  <c r="V16" i="1"/>
  <c r="AU16" i="1"/>
  <c r="CC16" i="1"/>
  <c r="U16" i="1"/>
  <c r="AT16" i="1"/>
  <c r="CB16" i="1"/>
  <c r="T16" i="1"/>
  <c r="AS16" i="1"/>
  <c r="CA16" i="1"/>
  <c r="T56" i="1"/>
  <c r="AS56" i="1"/>
  <c r="CA56" i="1"/>
  <c r="U56" i="1"/>
  <c r="AT56" i="1"/>
  <c r="CB56" i="1"/>
  <c r="V56" i="1"/>
  <c r="AU56" i="1"/>
  <c r="CC56" i="1"/>
  <c r="T104" i="1"/>
  <c r="AS104" i="1"/>
  <c r="CA104" i="1"/>
  <c r="U104" i="1"/>
  <c r="AT104" i="1"/>
  <c r="CB104" i="1"/>
  <c r="V104" i="1"/>
  <c r="AU104" i="1"/>
  <c r="CC104" i="1"/>
  <c r="U112" i="1"/>
  <c r="AT112" i="1"/>
  <c r="CB112" i="1"/>
  <c r="V112" i="1"/>
  <c r="AU112" i="1"/>
  <c r="CC112" i="1"/>
  <c r="T112" i="1"/>
  <c r="AS112" i="1"/>
  <c r="CA112" i="1"/>
  <c r="T116" i="1"/>
  <c r="AS116" i="1"/>
  <c r="CA116" i="1"/>
  <c r="U116" i="1"/>
  <c r="AT116" i="1"/>
  <c r="CB116" i="1"/>
  <c r="V116" i="1"/>
  <c r="AU116" i="1"/>
  <c r="CC116" i="1"/>
  <c r="T33" i="1"/>
  <c r="AS33" i="1"/>
  <c r="CA33" i="1"/>
  <c r="U33" i="1"/>
  <c r="AT33" i="1"/>
  <c r="CB33" i="1"/>
  <c r="T50" i="1"/>
  <c r="AS50" i="1"/>
  <c r="CA50" i="1"/>
  <c r="U58" i="1"/>
  <c r="AT58" i="1"/>
  <c r="CB58" i="1"/>
  <c r="V102" i="1"/>
  <c r="AU102" i="1"/>
  <c r="CC102" i="1"/>
  <c r="V19" i="1"/>
  <c r="AU19" i="1"/>
  <c r="CC19" i="1"/>
  <c r="U19" i="1"/>
  <c r="AT19" i="1"/>
  <c r="CB19" i="1"/>
  <c r="T19" i="1"/>
  <c r="AS19" i="1"/>
  <c r="CA19" i="1"/>
  <c r="V13" i="1"/>
  <c r="AU13" i="1"/>
  <c r="CC13" i="1"/>
  <c r="U13" i="1"/>
  <c r="AT13" i="1"/>
  <c r="CB13" i="1"/>
  <c r="T13" i="1"/>
  <c r="AS13" i="1"/>
  <c r="CA13" i="1"/>
  <c r="V24" i="1"/>
  <c r="AU24" i="1"/>
  <c r="CC24" i="1"/>
  <c r="U24" i="1"/>
  <c r="AT24" i="1"/>
  <c r="CB24" i="1"/>
  <c r="T24" i="1"/>
  <c r="V27" i="1"/>
  <c r="AU27" i="1"/>
  <c r="CC27" i="1"/>
  <c r="U27" i="1"/>
  <c r="AT27" i="1"/>
  <c r="CB27" i="1"/>
  <c r="T27" i="1"/>
  <c r="AS27" i="1"/>
  <c r="CA27" i="1"/>
  <c r="V36" i="1"/>
  <c r="AU36" i="1"/>
  <c r="CC36" i="1"/>
  <c r="U36" i="1"/>
  <c r="AT36" i="1"/>
  <c r="CB36" i="1"/>
  <c r="T36" i="1"/>
  <c r="AS36" i="1"/>
  <c r="CA36" i="1"/>
  <c r="AZ104" i="1"/>
  <c r="CT104" i="1"/>
  <c r="T30" i="1"/>
  <c r="AS30" i="1"/>
  <c r="CA30" i="1"/>
  <c r="U30" i="1"/>
  <c r="AT30" i="1"/>
  <c r="CB30" i="1"/>
  <c r="V30" i="1"/>
  <c r="AU30" i="1"/>
  <c r="CC30" i="1"/>
  <c r="T43" i="1"/>
  <c r="AS43" i="1"/>
  <c r="CA43" i="1"/>
  <c r="U87" i="1"/>
  <c r="AT87" i="1"/>
  <c r="CB87" i="1"/>
  <c r="U51" i="1"/>
  <c r="AT51" i="1"/>
  <c r="CB51" i="1"/>
  <c r="V95" i="1"/>
  <c r="AU95" i="1"/>
  <c r="CC95" i="1"/>
  <c r="U55" i="1"/>
  <c r="AT55" i="1"/>
  <c r="CB55" i="1"/>
  <c r="V20" i="1"/>
  <c r="AU20" i="1"/>
  <c r="CC20" i="1"/>
  <c r="U20" i="1"/>
  <c r="AT20" i="1"/>
  <c r="CB20" i="1"/>
  <c r="T20" i="1"/>
  <c r="AS20" i="1"/>
  <c r="CA20" i="1"/>
  <c r="AZ33" i="1"/>
  <c r="CT33" i="1"/>
  <c r="V49" i="1"/>
  <c r="AU49" i="1"/>
  <c r="CC49" i="1"/>
  <c r="T49" i="1"/>
  <c r="AS49" i="1"/>
  <c r="CA49" i="1"/>
  <c r="U49" i="1"/>
  <c r="AT49" i="1"/>
  <c r="CB49" i="1"/>
  <c r="T29" i="1"/>
  <c r="AS29" i="1"/>
  <c r="CA29" i="1"/>
  <c r="U29" i="1"/>
  <c r="AT29" i="1"/>
  <c r="CB29" i="1"/>
  <c r="T42" i="1"/>
  <c r="AS42" i="1"/>
  <c r="CA42" i="1"/>
  <c r="U50" i="1"/>
  <c r="AT50" i="1"/>
  <c r="CB50" i="1"/>
  <c r="V58" i="1"/>
  <c r="AU58" i="1"/>
  <c r="CC58" i="1"/>
  <c r="U40" i="1"/>
  <c r="AT40" i="1"/>
  <c r="CB40" i="1"/>
  <c r="V40" i="1"/>
  <c r="AU40" i="1"/>
  <c r="CC40" i="1"/>
  <c r="T40" i="1"/>
  <c r="AS40" i="1"/>
  <c r="CA40" i="1"/>
  <c r="AY42" i="1"/>
  <c r="CS42" i="1"/>
  <c r="BA45" i="1"/>
  <c r="CU45" i="1"/>
  <c r="U52" i="1"/>
  <c r="AT52" i="1"/>
  <c r="CB52" i="1"/>
  <c r="V52" i="1"/>
  <c r="AU52" i="1"/>
  <c r="CC52" i="1"/>
  <c r="T52" i="1"/>
  <c r="AS52" i="1"/>
  <c r="CA52" i="1"/>
  <c r="T22" i="1"/>
  <c r="AS22" i="1"/>
  <c r="CA22" i="1"/>
  <c r="U22" i="1"/>
  <c r="AT22" i="1"/>
  <c r="CB22" i="1"/>
  <c r="U39" i="1"/>
  <c r="AT39" i="1"/>
  <c r="CB39" i="1"/>
  <c r="U47" i="1"/>
  <c r="AT47" i="1"/>
  <c r="CB47" i="1"/>
  <c r="V91" i="1"/>
  <c r="AU91" i="1"/>
  <c r="CC91" i="1"/>
  <c r="V55" i="1"/>
  <c r="AU55" i="1"/>
  <c r="CC55" i="1"/>
  <c r="T45" i="1"/>
  <c r="AS45" i="1"/>
  <c r="CA45" i="1"/>
  <c r="U45" i="1"/>
  <c r="AT45" i="1"/>
  <c r="CB45" i="1"/>
  <c r="V45" i="1"/>
  <c r="AU45" i="1"/>
  <c r="CC45" i="1"/>
  <c r="U2" i="1"/>
  <c r="AT2" i="1"/>
  <c r="CB2" i="1"/>
  <c r="T2" i="1"/>
  <c r="AS2" i="1"/>
  <c r="CA2" i="1"/>
  <c r="V14" i="1"/>
  <c r="AU14" i="1"/>
  <c r="CC14" i="1"/>
  <c r="U14" i="1"/>
  <c r="AT14" i="1"/>
  <c r="CB14" i="1"/>
  <c r="T14" i="1"/>
  <c r="AS14" i="1"/>
  <c r="CA14" i="1"/>
  <c r="T57" i="1"/>
  <c r="AS57" i="1"/>
  <c r="CA57" i="1"/>
  <c r="U57" i="1"/>
  <c r="AT57" i="1"/>
  <c r="CB57" i="1"/>
  <c r="V57" i="1"/>
  <c r="AU57" i="1"/>
  <c r="CC57" i="1"/>
  <c r="V85" i="1"/>
  <c r="AU85" i="1"/>
  <c r="CC85" i="1"/>
  <c r="T85" i="1"/>
  <c r="AS85" i="1"/>
  <c r="CA85" i="1"/>
  <c r="U85" i="1"/>
  <c r="AT85" i="1"/>
  <c r="CB85" i="1"/>
  <c r="AZ105" i="1"/>
  <c r="CT105" i="1"/>
  <c r="BA105" i="1"/>
  <c r="CU105" i="1"/>
  <c r="T21" i="1"/>
  <c r="AS21" i="1"/>
  <c r="CA21" i="1"/>
  <c r="U21" i="1"/>
  <c r="AT21" i="1"/>
  <c r="CB21" i="1"/>
  <c r="V21" i="1"/>
  <c r="AU21" i="1"/>
  <c r="CC21" i="1"/>
  <c r="U118" i="1"/>
  <c r="AT118" i="1"/>
  <c r="CB118" i="1"/>
  <c r="V90" i="1"/>
  <c r="AU90" i="1"/>
  <c r="CC90" i="1"/>
  <c r="V54" i="1"/>
  <c r="AU54" i="1"/>
  <c r="CC54" i="1"/>
  <c r="V73" i="1"/>
  <c r="AU73" i="1"/>
  <c r="CC73" i="1"/>
  <c r="T73" i="1"/>
  <c r="AS73" i="1"/>
  <c r="CA73" i="1"/>
  <c r="U73" i="1"/>
  <c r="AT73" i="1"/>
  <c r="CB73" i="1"/>
  <c r="V31" i="1"/>
  <c r="AU31" i="1"/>
  <c r="CC31" i="1"/>
  <c r="U31" i="1"/>
  <c r="AT31" i="1"/>
  <c r="CB31" i="1"/>
  <c r="T31" i="1"/>
  <c r="AS31" i="1"/>
  <c r="CA31" i="1"/>
  <c r="T18" i="1"/>
  <c r="AS18" i="1"/>
  <c r="CA18" i="1"/>
  <c r="U18" i="1"/>
  <c r="AT18" i="1"/>
  <c r="CB18" i="1"/>
  <c r="T102" i="1"/>
  <c r="AS102" i="1"/>
  <c r="CA102" i="1"/>
  <c r="T67" i="1"/>
  <c r="AS67" i="1"/>
  <c r="CA67" i="1"/>
  <c r="V39" i="1"/>
  <c r="AU39" i="1"/>
  <c r="CC39" i="1"/>
  <c r="V47" i="1"/>
  <c r="AU47" i="1"/>
  <c r="CC47" i="1"/>
  <c r="AU18" i="1"/>
  <c r="CC18" i="1"/>
  <c r="V25" i="1"/>
  <c r="AU25" i="1"/>
  <c r="CC25" i="1"/>
  <c r="U25" i="1"/>
  <c r="AT25" i="1"/>
  <c r="CB25" i="1"/>
  <c r="T25" i="1"/>
  <c r="AS25" i="1"/>
  <c r="CA25" i="1"/>
  <c r="V28" i="1"/>
  <c r="AU28" i="1"/>
  <c r="CC28" i="1"/>
  <c r="U28" i="1"/>
  <c r="AT28" i="1"/>
  <c r="CB28" i="1"/>
  <c r="T28" i="1"/>
  <c r="AS28" i="1"/>
  <c r="CA28" i="1"/>
  <c r="V37" i="1"/>
  <c r="AU37" i="1"/>
  <c r="CC37" i="1"/>
  <c r="U37" i="1"/>
  <c r="AT37" i="1"/>
  <c r="CB37" i="1"/>
  <c r="T37" i="1"/>
  <c r="AS37" i="1"/>
  <c r="CA37" i="1"/>
  <c r="T44" i="1"/>
  <c r="AS44" i="1"/>
  <c r="CA44" i="1"/>
  <c r="U44" i="1"/>
  <c r="AT44" i="1"/>
  <c r="CB44" i="1"/>
  <c r="V44" i="1"/>
  <c r="AU44" i="1"/>
  <c r="CC44" i="1"/>
  <c r="T46" i="1"/>
  <c r="AS46" i="1"/>
  <c r="CA46" i="1"/>
  <c r="U53" i="1"/>
  <c r="AT53" i="1"/>
  <c r="CB53" i="1"/>
  <c r="V53" i="1"/>
  <c r="AU53" i="1"/>
  <c r="CC53" i="1"/>
  <c r="T53" i="1"/>
  <c r="AS53" i="1"/>
  <c r="CA53" i="1"/>
  <c r="T17" i="1"/>
  <c r="AS17" i="1"/>
  <c r="CA17" i="1"/>
  <c r="U17" i="1"/>
  <c r="AT17" i="1"/>
  <c r="CB17" i="1"/>
  <c r="V17" i="1"/>
  <c r="AU17" i="1"/>
  <c r="CC17" i="1"/>
  <c r="V118" i="1"/>
  <c r="AU118" i="1"/>
  <c r="CC118" i="1"/>
  <c r="V46" i="1"/>
  <c r="AU46" i="1"/>
  <c r="CC46" i="1"/>
  <c r="V3" i="1"/>
  <c r="AU3" i="1"/>
  <c r="CC3" i="1"/>
  <c r="U3" i="1"/>
  <c r="AT3" i="1"/>
  <c r="CB3" i="1"/>
  <c r="T3" i="1"/>
  <c r="AS3" i="1"/>
  <c r="CA3" i="1"/>
  <c r="V11" i="1"/>
  <c r="AU11" i="1"/>
  <c r="CC11" i="1"/>
  <c r="U11" i="1"/>
  <c r="AT11" i="1"/>
  <c r="CB11" i="1"/>
  <c r="T11" i="1"/>
  <c r="AS11" i="1"/>
  <c r="CA11" i="1"/>
  <c r="AZ31" i="1"/>
  <c r="CT31" i="1"/>
  <c r="V48" i="1"/>
  <c r="AU48" i="1"/>
  <c r="CC48" i="1"/>
  <c r="T48" i="1"/>
  <c r="AS48" i="1"/>
  <c r="CA48" i="1"/>
  <c r="U48" i="1"/>
  <c r="AT48" i="1"/>
  <c r="CB48" i="1"/>
  <c r="U100" i="1"/>
  <c r="AT100" i="1"/>
  <c r="CB100" i="1"/>
  <c r="V100" i="1"/>
  <c r="AU100" i="1"/>
  <c r="CC100" i="1"/>
  <c r="T100" i="1"/>
  <c r="AS100" i="1"/>
  <c r="CA100" i="1"/>
  <c r="T10" i="1"/>
  <c r="AS10" i="1"/>
  <c r="CA10" i="1"/>
  <c r="U10" i="1"/>
  <c r="AT10" i="1"/>
  <c r="CB10" i="1"/>
  <c r="V10" i="1"/>
  <c r="AU10" i="1"/>
  <c r="CC10" i="1"/>
  <c r="T98" i="1"/>
  <c r="AS98" i="1"/>
  <c r="CA98" i="1"/>
  <c r="T63" i="1"/>
  <c r="AS63" i="1"/>
  <c r="CA63" i="1"/>
  <c r="V43" i="1"/>
  <c r="AU43" i="1"/>
  <c r="CC43" i="1"/>
  <c r="T113" i="1"/>
  <c r="AS113" i="1"/>
  <c r="CA113" i="1"/>
  <c r="T101" i="1"/>
  <c r="AS101" i="1"/>
  <c r="CA101" i="1"/>
  <c r="T77" i="1"/>
  <c r="AS77" i="1"/>
  <c r="CA77" i="1"/>
  <c r="T65" i="1"/>
  <c r="AS65" i="1"/>
  <c r="CA65" i="1"/>
  <c r="U109" i="1"/>
  <c r="AT109" i="1"/>
  <c r="CB109" i="1"/>
  <c r="U97" i="1"/>
  <c r="AT97" i="1"/>
  <c r="CB97" i="1"/>
  <c r="U61" i="1"/>
  <c r="AT61" i="1"/>
  <c r="CB61" i="1"/>
  <c r="V117" i="1"/>
  <c r="AU117" i="1"/>
  <c r="CC117" i="1"/>
  <c r="V105" i="1"/>
  <c r="AU105" i="1"/>
  <c r="CC105" i="1"/>
  <c r="V93" i="1"/>
  <c r="AU93" i="1"/>
  <c r="CC93" i="1"/>
  <c r="V81" i="1"/>
  <c r="AU81" i="1"/>
  <c r="CC81" i="1"/>
  <c r="AZ62" i="1"/>
  <c r="CT62" i="1"/>
  <c r="AS89" i="1"/>
  <c r="CA89" i="1"/>
  <c r="T88" i="1"/>
  <c r="AS88" i="1"/>
  <c r="CA88" i="1"/>
  <c r="T76" i="1"/>
  <c r="AS76" i="1"/>
  <c r="CA76" i="1"/>
  <c r="T64" i="1"/>
  <c r="AS64" i="1"/>
  <c r="CA64" i="1"/>
  <c r="U108" i="1"/>
  <c r="AT108" i="1"/>
  <c r="CB108" i="1"/>
  <c r="U96" i="1"/>
  <c r="AT96" i="1"/>
  <c r="CB96" i="1"/>
  <c r="U72" i="1"/>
  <c r="AT72" i="1"/>
  <c r="CB72" i="1"/>
  <c r="U60" i="1"/>
  <c r="AT60" i="1"/>
  <c r="CB60" i="1"/>
  <c r="V92" i="1"/>
  <c r="AU92" i="1"/>
  <c r="CC92" i="1"/>
  <c r="V80" i="1"/>
  <c r="AU80" i="1"/>
  <c r="CC80" i="1"/>
  <c r="AU69" i="1"/>
  <c r="CC69" i="1"/>
  <c r="AS107" i="1"/>
  <c r="CA107" i="1"/>
  <c r="T109" i="1"/>
  <c r="AS109" i="1"/>
  <c r="CA109" i="1"/>
  <c r="T97" i="1"/>
  <c r="AS97" i="1"/>
  <c r="CA97" i="1"/>
  <c r="T61" i="1"/>
  <c r="AS61" i="1"/>
  <c r="CA61" i="1"/>
  <c r="U117" i="1"/>
  <c r="AT117" i="1"/>
  <c r="CB117" i="1"/>
  <c r="U105" i="1"/>
  <c r="AT105" i="1"/>
  <c r="CB105" i="1"/>
  <c r="U93" i="1"/>
  <c r="AT93" i="1"/>
  <c r="CB93" i="1"/>
  <c r="U81" i="1"/>
  <c r="AT81" i="1"/>
  <c r="CB81" i="1"/>
  <c r="U69" i="1"/>
  <c r="AT69" i="1"/>
  <c r="CB69" i="1"/>
  <c r="V101" i="1"/>
  <c r="AU101" i="1"/>
  <c r="CC101" i="1"/>
  <c r="V89" i="1"/>
  <c r="AU89" i="1"/>
  <c r="CC89" i="1"/>
  <c r="V77" i="1"/>
  <c r="AU77" i="1"/>
  <c r="CC77" i="1"/>
  <c r="V65" i="1"/>
  <c r="AU65" i="1"/>
  <c r="CC65" i="1"/>
  <c r="T108" i="1"/>
  <c r="AS108" i="1"/>
  <c r="CA108" i="1"/>
  <c r="T72" i="1"/>
  <c r="AS72" i="1"/>
  <c r="CA72" i="1"/>
  <c r="T60" i="1"/>
  <c r="AS60" i="1"/>
  <c r="CA60" i="1"/>
  <c r="U92" i="1"/>
  <c r="AT92" i="1"/>
  <c r="CB92" i="1"/>
  <c r="U80" i="1"/>
  <c r="AT80" i="1"/>
  <c r="CB80" i="1"/>
  <c r="U68" i="1"/>
  <c r="AT68" i="1"/>
  <c r="CB68" i="1"/>
  <c r="V88" i="1"/>
  <c r="AU88" i="1"/>
  <c r="CC88" i="1"/>
  <c r="V76" i="1"/>
  <c r="AU76" i="1"/>
  <c r="CC76" i="1"/>
  <c r="V64" i="1"/>
  <c r="AU64" i="1"/>
  <c r="CC64" i="1"/>
  <c r="T69" i="1"/>
  <c r="AS69" i="1"/>
  <c r="CA69" i="1"/>
  <c r="U113" i="1"/>
  <c r="AT113" i="1"/>
  <c r="CB113" i="1"/>
  <c r="U89" i="1"/>
  <c r="AT89" i="1"/>
  <c r="CB89" i="1"/>
  <c r="T68" i="1"/>
  <c r="AS68" i="1"/>
  <c r="CA68" i="1"/>
  <c r="V96" i="1"/>
  <c r="AU96" i="1"/>
  <c r="CC96" i="1"/>
  <c r="AU63" i="1"/>
  <c r="CC63" i="1"/>
  <c r="AZ75" i="1"/>
  <c r="CT75" i="1"/>
  <c r="AY75" i="1"/>
  <c r="CS75" i="1"/>
  <c r="AZ35" i="1"/>
  <c r="CT35" i="1"/>
  <c r="AS39" i="1"/>
  <c r="CA39" i="1"/>
  <c r="AY3" i="1"/>
  <c r="CS3" i="1"/>
  <c r="AY6" i="1"/>
  <c r="CS6" i="1"/>
  <c r="AS81" i="1"/>
  <c r="CA81" i="1"/>
  <c r="AT78" i="1"/>
  <c r="CB78" i="1"/>
  <c r="AU86" i="1"/>
  <c r="CC86" i="1"/>
  <c r="AT77" i="1"/>
  <c r="CB77" i="1"/>
  <c r="AU22" i="1"/>
  <c r="CC22" i="1"/>
  <c r="AC2" i="1"/>
  <c r="AY2" i="1"/>
  <c r="CS2" i="1"/>
  <c r="AY5" i="1"/>
  <c r="CS5" i="1"/>
  <c r="AY11" i="1"/>
  <c r="CS11" i="1"/>
  <c r="AZ15" i="1"/>
  <c r="CT15" i="1"/>
  <c r="AD2" i="1"/>
  <c r="AZ2" i="1"/>
  <c r="CT2" i="1"/>
  <c r="AS24" i="1"/>
  <c r="CA24" i="1"/>
  <c r="AY31" i="1"/>
  <c r="CS31" i="1"/>
  <c r="BA44" i="1"/>
  <c r="CU44" i="1"/>
  <c r="BA32" i="1"/>
  <c r="CU32" i="1"/>
  <c r="AZ32" i="1"/>
  <c r="CT32" i="1"/>
  <c r="AY32" i="1"/>
  <c r="CS32" i="1"/>
  <c r="BA41" i="1"/>
  <c r="CU41" i="1"/>
  <c r="AU114" i="1"/>
  <c r="CC114" i="1"/>
  <c r="AT114" i="1"/>
  <c r="CB114" i="1"/>
  <c r="AT79" i="1"/>
  <c r="CB79" i="1"/>
  <c r="AS70" i="1"/>
  <c r="CA70" i="1"/>
  <c r="BA103" i="1"/>
  <c r="CU103" i="1"/>
  <c r="BA88" i="1"/>
  <c r="CU88" i="1"/>
  <c r="AU87" i="1"/>
  <c r="CC87" i="1"/>
  <c r="BA100" i="1"/>
  <c r="CU100" i="1"/>
  <c r="AU111" i="1"/>
  <c r="CC111" i="1"/>
  <c r="DQ48" i="1"/>
  <c r="DP46" i="1"/>
  <c r="DP45" i="1"/>
  <c r="DP48" i="1"/>
  <c r="DP47" i="1"/>
  <c r="DO45" i="1"/>
  <c r="DQ46" i="1"/>
  <c r="DO47" i="1"/>
  <c r="DO46" i="1"/>
  <c r="DQ45" i="1"/>
  <c r="DQ47" i="1"/>
  <c r="DO48" i="1"/>
</calcChain>
</file>

<file path=xl/sharedStrings.xml><?xml version="1.0" encoding="utf-8"?>
<sst xmlns="http://schemas.openxmlformats.org/spreadsheetml/2006/main" count="2293" uniqueCount="481">
  <si>
    <t>Value</t>
  </si>
  <si>
    <t>Units</t>
  </si>
  <si>
    <t>DataSet/Point</t>
  </si>
  <si>
    <t>Xan</t>
  </si>
  <si>
    <t>Xan Decimal</t>
  </si>
  <si>
    <t>Calculated ln(Di)</t>
  </si>
  <si>
    <t>Sr</t>
  </si>
  <si>
    <t>Ba</t>
  </si>
  <si>
    <t>Pb</t>
  </si>
  <si>
    <t>Calculated Di Accounting for Xan at 660*C</t>
  </si>
  <si>
    <t>Sr88_ppm_mean</t>
  </si>
  <si>
    <t>Ba137_ppm_mean</t>
  </si>
  <si>
    <t>Pb208_ppm_mean</t>
  </si>
  <si>
    <t>Di = Ci(c )/Ci(l)</t>
  </si>
  <si>
    <t>Sr Ci(l)</t>
  </si>
  <si>
    <t>Ba Ci (l)</t>
  </si>
  <si>
    <t>Pb Ci (l)</t>
  </si>
  <si>
    <t>These calculated liquid abundances of these elements are above the values that 1(B)MP attains for these elements</t>
  </si>
  <si>
    <t>Calculated Ci(l ) for 660*C</t>
  </si>
  <si>
    <t xml:space="preserve">R </t>
  </si>
  <si>
    <t>8.314 x 10^-3</t>
  </si>
  <si>
    <t>KJ/K mol%</t>
  </si>
  <si>
    <t>1.AS L7 R Fsp 037</t>
  </si>
  <si>
    <t xml:space="preserve">K  </t>
  </si>
  <si>
    <t>1.AS L7 C Fsp 037</t>
  </si>
  <si>
    <t>K</t>
  </si>
  <si>
    <t>1.AS L4 R Fsp 038</t>
  </si>
  <si>
    <t>933.15K</t>
  </si>
  <si>
    <t>1.AS L10 C Fsp 039</t>
  </si>
  <si>
    <t>Ci(c ) = 1.AS abundance</t>
  </si>
  <si>
    <t>1.AS L16 C Fsp 040</t>
  </si>
  <si>
    <t>Ci(c )/Di  = Ci (l)</t>
  </si>
  <si>
    <t>1.AS L16 R2 Fsp 0400</t>
  </si>
  <si>
    <t>1.AS L27 Fsp 041</t>
  </si>
  <si>
    <t xml:space="preserve">However, this could be to do with these elements partitioning into other phases. </t>
  </si>
  <si>
    <t>1.AS L35 C Fsp 044</t>
  </si>
  <si>
    <t>The values have come out massive - maybe the An no. is wrong? - as Nielsen says they need to be in mole fraction. I have since divided Xan by 100 which has put them in the realms of normality</t>
  </si>
  <si>
    <t>1.AS L41 C Fsp 045</t>
  </si>
  <si>
    <t>1.AS L41 R Fsp 045</t>
  </si>
  <si>
    <t>1.AS L51 (M) Fsp 045</t>
  </si>
  <si>
    <t>Di</t>
  </si>
  <si>
    <t>?</t>
  </si>
  <si>
    <t>1.AS L52 (M) Fsp 045</t>
  </si>
  <si>
    <t>a</t>
  </si>
  <si>
    <t>-</t>
  </si>
  <si>
    <t>1.AS L53 (M) Fsp 045</t>
  </si>
  <si>
    <t>1.AS L57 C Fsp 046</t>
  </si>
  <si>
    <t>1.AS L57 R Fsp 046</t>
  </si>
  <si>
    <t>b</t>
  </si>
  <si>
    <t>1.AS L59 Fsp 046</t>
  </si>
  <si>
    <t>1.AS L61 (M) Fsp 046</t>
  </si>
  <si>
    <t>1.AS L62 C Fsp 047</t>
  </si>
  <si>
    <t>1.AS L68 C Fsp 048</t>
  </si>
  <si>
    <t>1.AS L68 R Fsp 048</t>
  </si>
  <si>
    <t>1.AS L73 Fsp 049</t>
  </si>
  <si>
    <t>1.AS L78 Fsp 050</t>
  </si>
  <si>
    <t>1.AS L79 C Fsp 051</t>
  </si>
  <si>
    <t>1.AS L79 R Fsp 051</t>
  </si>
  <si>
    <t>1.AS L84 C Fsp 052</t>
  </si>
  <si>
    <t>1.AS L84 R Fsp 052</t>
  </si>
  <si>
    <t>1.AS L85 C Fsp 053</t>
  </si>
  <si>
    <t>1.AS L85 R Fsp 053</t>
  </si>
  <si>
    <t>1.AS L90 C Fsp 054</t>
  </si>
  <si>
    <t>1.AS L90 R2 Fsp 054</t>
  </si>
  <si>
    <t>1.AS L91 (M) Fsp 054</t>
  </si>
  <si>
    <t>1.AS L92 (M) Fsp 054</t>
  </si>
  <si>
    <t>1.AS L94 R Fsp 055</t>
  </si>
  <si>
    <t>1.AS L94 C Fsp 055</t>
  </si>
  <si>
    <t>1.AS L95 (M) Fsp 056</t>
  </si>
  <si>
    <t>1.AS L96 (M)1 Fsp 056</t>
  </si>
  <si>
    <t>1(B)MP L1 C2 Fsp 01</t>
  </si>
  <si>
    <t>1(B)MP L1 C1 Fsp 01</t>
  </si>
  <si>
    <t>1(B)MP L1 C3 Fsp 01</t>
  </si>
  <si>
    <t>1(B)MP L1 R1 Fsp 01</t>
  </si>
  <si>
    <t>1(B)MP L1 R2 Fsp 01</t>
  </si>
  <si>
    <t>1(B)MP L1 R3 Fsp 01</t>
  </si>
  <si>
    <t>1(B)MP L5 C Fsp 05</t>
  </si>
  <si>
    <t>1(B)MP L5 R1 Fsp 05</t>
  </si>
  <si>
    <t>1(B)MP L5 R2 Fsp 05</t>
  </si>
  <si>
    <t>1(B)MP L6(M) Fsp 05</t>
  </si>
  <si>
    <t>1(B)MP L7 C Fsp 06&amp;8</t>
  </si>
  <si>
    <t>1(B)MP L7 R Fsp 06&amp;8</t>
  </si>
  <si>
    <t>1(B)MP L14 (M) Fsp 06&amp;8</t>
  </si>
  <si>
    <t>1(B)MP L16 (M) Fsp 06&amp;8</t>
  </si>
  <si>
    <t>1(B)MP L17 (M) Fsp 06&amp;8</t>
  </si>
  <si>
    <t>1(B)MP L18 (M) Fsp 06&amp;8</t>
  </si>
  <si>
    <t>1(B)MP L20 (M) Fsp 06&amp;8</t>
  </si>
  <si>
    <t>1(B)MP L21 C Fsp 06&amp;8</t>
  </si>
  <si>
    <t>1(B)MP L21 R Fsp 06&amp;8</t>
  </si>
  <si>
    <t>1(B)MP L22 R1 Fsp 06&amp;8</t>
  </si>
  <si>
    <t>1(B)MP L22 C Fsp 06&amp;8</t>
  </si>
  <si>
    <t>1(B)MP L22 R2 Fsp 06&amp;8</t>
  </si>
  <si>
    <t>1(B)MP L23 (M) Fsp 06&amp;8</t>
  </si>
  <si>
    <t>1(B)MP L25 C1 Fsp 06&amp;8</t>
  </si>
  <si>
    <t>1(B)MP L25 R1 Fsp 06&amp;8</t>
  </si>
  <si>
    <t>1(B)MP L25 R2 Fsp 06&amp;8</t>
  </si>
  <si>
    <t>1(B)MP L26 (M) Fsp 06&amp;8</t>
  </si>
  <si>
    <t>1(B)MP L30 C1 Fsp 06&amp;8</t>
  </si>
  <si>
    <t>1(B)MP L30 C2 Fsp 06&amp;8</t>
  </si>
  <si>
    <t>1(B)MP L30 R Fsp 06&amp;8</t>
  </si>
  <si>
    <t>1(B)MP L32 (M) Fsp 06&amp;8</t>
  </si>
  <si>
    <t>1(B)MP L33 (M) Fsp 06&amp;8</t>
  </si>
  <si>
    <t>1(B)MP L35 C1 Fsp 09</t>
  </si>
  <si>
    <t>1(B)MP L40 C5 Fsp 09</t>
  </si>
  <si>
    <t>1(B)MP L35 C2 Fsp 09</t>
  </si>
  <si>
    <t>1(B)MP L35 R2 Fsp 09</t>
  </si>
  <si>
    <t>1(B)MP L35 R1 Fsp 09</t>
  </si>
  <si>
    <t>1(B)MP L40 C1 Fsp 09</t>
  </si>
  <si>
    <t>1(B)MP L40 C2 Fsp 09</t>
  </si>
  <si>
    <t>1(B)MP L40 C3 Fsp 09</t>
  </si>
  <si>
    <t>1(B)MP L40 C4 Fsp 09</t>
  </si>
  <si>
    <t>1(B)MP L40 R1 09</t>
  </si>
  <si>
    <t>1(B)MP L40 R2 Fsp 09</t>
  </si>
  <si>
    <t xml:space="preserve">1(B)MP L40 R3 Fsp 09 </t>
  </si>
  <si>
    <t>1.AS.H L1 C Fsp</t>
  </si>
  <si>
    <t>1.AS.H L1 R Fsp</t>
  </si>
  <si>
    <t>1.AS.H L31(M) Fsp</t>
  </si>
  <si>
    <t>1.AS.H L34 C Fsp</t>
  </si>
  <si>
    <t>1.AS.H L34 R1 Fsp</t>
  </si>
  <si>
    <t>1.AS.H L35(M) Fsp</t>
  </si>
  <si>
    <t>1.AS.H L38 C Fsp</t>
  </si>
  <si>
    <t>1.AS.H L39(M) Fsp</t>
  </si>
  <si>
    <t>1.AS.H L47(M) Fsp</t>
  </si>
  <si>
    <t>1.AS.H L49 C Fsp</t>
  </si>
  <si>
    <t>1.AS.H L49 R4 Fsp</t>
  </si>
  <si>
    <t>1.AS.H L56 C1 Fsp</t>
  </si>
  <si>
    <t>1.AS.H L56 R1 Fsp</t>
  </si>
  <si>
    <t>1.AS.H L56 R3 Fsp</t>
  </si>
  <si>
    <t>1.AS.H L69 R1 Fsp</t>
  </si>
  <si>
    <t>1.AS.H L69 R2 Fsp</t>
  </si>
  <si>
    <t>1.AS.H L69 C1 Fsp</t>
  </si>
  <si>
    <t>1.AS.H L69 C2 Fsp</t>
  </si>
  <si>
    <t>1.AS.H L73 C1 Fsp</t>
  </si>
  <si>
    <t>1.AS.H L73 C2 Fsp</t>
  </si>
  <si>
    <t>1.AS.H L73 R2 Fsp</t>
  </si>
  <si>
    <t>1.AS.H L73 R4 Fsp</t>
  </si>
  <si>
    <t>1.AS.H L81(M) Fsp</t>
  </si>
  <si>
    <t>1.AS.H L82(M) Fsp</t>
  </si>
  <si>
    <t>1.AS.H L84(M) Fsp</t>
  </si>
  <si>
    <t>1.AS.H L97(M) Fsp</t>
  </si>
  <si>
    <t>1.AS.H L98 C Fsp</t>
  </si>
  <si>
    <t xml:space="preserve">1.AS.H L98 R Fsp </t>
  </si>
  <si>
    <t>1.AS.H L99(M) Fsp</t>
  </si>
  <si>
    <t>1.AS.H L100 (M) Fsp</t>
  </si>
  <si>
    <t>1.AS.H L130(M) Fsp</t>
  </si>
  <si>
    <t>1.AS.H L122 R (M) Fsp</t>
  </si>
  <si>
    <t>1.AS.H L129 (M) Fsp</t>
  </si>
  <si>
    <t>1.AS.H L122 'C' (M) Fsp</t>
  </si>
  <si>
    <t>1.AS.H L101(M) Fsp</t>
  </si>
  <si>
    <t>Now going to do the calculations with T at 660*C. With upper and lower calculations of 620 and 700*C (660*C is middle). These will constitute the uncertainty within T range.</t>
  </si>
  <si>
    <t>T (upper)</t>
  </si>
  <si>
    <t>T (middle)</t>
  </si>
  <si>
    <t>T(lower)</t>
  </si>
  <si>
    <t>620*C</t>
  </si>
  <si>
    <t>660*c</t>
  </si>
  <si>
    <t>700*C</t>
  </si>
  <si>
    <t>973.15K</t>
  </si>
  <si>
    <t>893.15K</t>
  </si>
  <si>
    <t>T = 620*C (893.15K)</t>
  </si>
  <si>
    <t>T = 660*C (933.15K)</t>
  </si>
  <si>
    <t>T = 700*C (973.15K)</t>
  </si>
  <si>
    <t>Calculated Di Accounting for Xan at 620*C</t>
  </si>
  <si>
    <t>Calculated Di Accounting for Xan at 700*C</t>
  </si>
  <si>
    <t>Calculated Ci(l ) for 620*C</t>
  </si>
  <si>
    <t>Calculated Ci(l ) for 700*C</t>
  </si>
  <si>
    <t>La</t>
  </si>
  <si>
    <t>Sr, Ba,Pb and La Abundance</t>
  </si>
  <si>
    <t>La139_ppm_mean</t>
  </si>
  <si>
    <t>Negative</t>
  </si>
  <si>
    <t>LOD</t>
  </si>
  <si>
    <t>La Ci(l)</t>
  </si>
  <si>
    <t>660*C</t>
  </si>
  <si>
    <t>Average</t>
  </si>
  <si>
    <t>Average melt contents</t>
  </si>
  <si>
    <t>Assuming 1.AS is analagous to protolith</t>
  </si>
  <si>
    <t>Calculated Ci(l ) for 680*C</t>
  </si>
  <si>
    <t>Have already identified some relevant reactions.</t>
  </si>
  <si>
    <t>Melting Reactions to consider:</t>
  </si>
  <si>
    <t>Conditions</t>
  </si>
  <si>
    <t>Comments</t>
  </si>
  <si>
    <t>Reference</t>
  </si>
  <si>
    <t>Within Reference</t>
  </si>
  <si>
    <t>Bt+Qtz+Plag+H2O=melt</t>
  </si>
  <si>
    <t>680-690*C/6kbar</t>
  </si>
  <si>
    <t>Small decrease in bt, but qtz + plag are greatest contributors. Incongruent fluid-present bt breakdown reactions occur at &gt;720*C</t>
  </si>
  <si>
    <t>Watkins et al (2007)</t>
  </si>
  <si>
    <t>Weinberg</t>
  </si>
  <si>
    <t>Ms+Plag+Qtz+H2O=melt</t>
  </si>
  <si>
    <t>~700-900*C/&gt;6kbar</t>
  </si>
  <si>
    <t>Fornelli et al(2002) &amp; Patino Douce and Harris (1998)</t>
  </si>
  <si>
    <t>Ms+Sil+Plag+Qtz+/-Grt+/-Bt+H2O=melt</t>
  </si>
  <si>
    <t>Johnson et al.(2003a)</t>
  </si>
  <si>
    <t>So, using the abundances for 1(B)MP Fsps, the calculated contents within the melt are shown on the right. Therefore, to produce a melt with contents like this, what do we need to melt?</t>
  </si>
  <si>
    <t>Plag+Qtz+Bt+H2O=Ttn+melt</t>
  </si>
  <si>
    <t>Sawyer (2010)</t>
  </si>
  <si>
    <t xml:space="preserve">Qtz+Plag+fluid=melt </t>
  </si>
  <si>
    <t>Excess H2O, low T</t>
  </si>
  <si>
    <t>(Note:this 'wet' solidus rection would also consume a very small amount of bt and/or ms)</t>
  </si>
  <si>
    <t>Mayne et al., 2019 - denoted 'b' - as within Clemens et al 2020 (Conditions during the formation of granitic magmas by crustal melting)</t>
  </si>
  <si>
    <t>Clemens et al 2020 (Conditions during the formation of granitic magmas by crustal melting)</t>
  </si>
  <si>
    <t>What has melted to produce a melt with 34ppm Sr, 39ppm Ba,  4ppm Pb, and 4ppm La?</t>
  </si>
  <si>
    <t>Melt contents</t>
  </si>
  <si>
    <t>Fsp contents</t>
  </si>
  <si>
    <t>1.AS</t>
  </si>
  <si>
    <t>1(B)MP</t>
  </si>
  <si>
    <t>Whole rock compositions</t>
  </si>
  <si>
    <t>Ms contents</t>
  </si>
  <si>
    <t>Phase</t>
  </si>
  <si>
    <t>% 1.AS</t>
  </si>
  <si>
    <t>% 1(B)MP</t>
  </si>
  <si>
    <t>Bt contents</t>
  </si>
  <si>
    <t>Quartz</t>
  </si>
  <si>
    <t>Plagioclase</t>
  </si>
  <si>
    <t>Muscovite</t>
  </si>
  <si>
    <t>Quartz Contents</t>
  </si>
  <si>
    <t>Biotite</t>
  </si>
  <si>
    <t>Epidote</t>
  </si>
  <si>
    <t>Fluorapatite</t>
  </si>
  <si>
    <t>Titanite</t>
  </si>
  <si>
    <t>Fe-Oxide</t>
  </si>
  <si>
    <t>Chlorite</t>
  </si>
  <si>
    <t>Apatite</t>
  </si>
  <si>
    <t>Zircon</t>
  </si>
  <si>
    <t>Garnet</t>
  </si>
  <si>
    <t>Ilmenite</t>
  </si>
  <si>
    <t>Zeolite</t>
  </si>
  <si>
    <t>Monazite</t>
  </si>
  <si>
    <t>Chloritoid - Ottrelite</t>
  </si>
  <si>
    <t>Total:</t>
  </si>
  <si>
    <t>Element</t>
  </si>
  <si>
    <t>kd Low</t>
  </si>
  <si>
    <t>Kd Med</t>
  </si>
  <si>
    <t>Kd High</t>
  </si>
  <si>
    <t>kd = Ci©/Ci(l)</t>
  </si>
  <si>
    <t>Using the crystal contents from 1(B)MP, I can calculate the contents within the melt.</t>
  </si>
  <si>
    <t>Sr kd low</t>
  </si>
  <si>
    <t>Sr kd med</t>
  </si>
  <si>
    <t>Sr kd high</t>
  </si>
  <si>
    <t>Kd highest</t>
  </si>
  <si>
    <t>Ba kd low</t>
  </si>
  <si>
    <t>Ba kd me</t>
  </si>
  <si>
    <t>Ba kd high</t>
  </si>
  <si>
    <t>Pb kd low</t>
  </si>
  <si>
    <t>Pb kd med</t>
  </si>
  <si>
    <t>Pb kd high</t>
  </si>
  <si>
    <t>La kd low</t>
  </si>
  <si>
    <t>La kd med</t>
  </si>
  <si>
    <t>La kd high</t>
  </si>
  <si>
    <t>Sr kd highest</t>
  </si>
  <si>
    <t>Ba kd highest</t>
  </si>
  <si>
    <t>Pb kd highest</t>
  </si>
  <si>
    <t>La kd highest</t>
  </si>
  <si>
    <t>Average Melt Content</t>
  </si>
  <si>
    <t>kd low</t>
  </si>
  <si>
    <t>kd med</t>
  </si>
  <si>
    <t>kd high</t>
  </si>
  <si>
    <t>kd highest</t>
  </si>
  <si>
    <t>Calculated Melt Contents</t>
  </si>
  <si>
    <t>kd Median</t>
  </si>
  <si>
    <t>Kd Highest</t>
  </si>
  <si>
    <t>plagioclase/melt</t>
  </si>
  <si>
    <t>alkali fsp/melt</t>
  </si>
  <si>
    <t>cordierite/melt</t>
  </si>
  <si>
    <t>bt/melt</t>
  </si>
  <si>
    <t>ms/melt</t>
  </si>
  <si>
    <t>kd(koopmans)</t>
  </si>
  <si>
    <t>Li7_ppm_mean</t>
  </si>
  <si>
    <t>Comment</t>
  </si>
  <si>
    <t>1.AS L26(M) Ms 041</t>
  </si>
  <si>
    <t>1.AS L40(M) Ms 044</t>
  </si>
  <si>
    <t>1.AS L93 C Ms 055</t>
  </si>
  <si>
    <t>1.AS L93 R MS 055</t>
  </si>
  <si>
    <t>1.AS L103 Ms 059</t>
  </si>
  <si>
    <t>1.AS L104 C Ms 059</t>
  </si>
  <si>
    <t>1.AS L104 R Ms 059</t>
  </si>
  <si>
    <t>1.AS L108 Ms1 060</t>
  </si>
  <si>
    <t>1.AS L108 Ms2 060</t>
  </si>
  <si>
    <t>1.AS L108 Ms3 060</t>
  </si>
  <si>
    <t>1.AS L110 Ms 060</t>
  </si>
  <si>
    <t>1.AS L124 (M) Ms 064</t>
  </si>
  <si>
    <t>1.AS L131 (M) Ms 065</t>
  </si>
  <si>
    <t>1.AS L133 (M) Ms 065</t>
  </si>
  <si>
    <t>1.AS L142 (M) Ms 070</t>
  </si>
  <si>
    <t>1.AS L150 Ms 074</t>
  </si>
  <si>
    <t>1.AS L151 Ms 074</t>
  </si>
  <si>
    <t>1.AS L155 Ms1 075</t>
  </si>
  <si>
    <t>1.AS L155 Ms2 075</t>
  </si>
  <si>
    <t>1.AS L155 Ms3 075</t>
  </si>
  <si>
    <t>1.AS L157 C Ms 075</t>
  </si>
  <si>
    <t>1.AS L157 R Ms 075</t>
  </si>
  <si>
    <t>1.AS L161 C Ms 075</t>
  </si>
  <si>
    <t>1.AS L161 R Ms 075</t>
  </si>
  <si>
    <t>1.AS L163 C Ms 076</t>
  </si>
  <si>
    <t>1.AS L163 R Ms 076</t>
  </si>
  <si>
    <t>1.AS L164 Ms 076</t>
  </si>
  <si>
    <t>1.AS L165 C Ms 077</t>
  </si>
  <si>
    <t>1.AS L165 R Ms 077</t>
  </si>
  <si>
    <t>1.AS L168 C Ms 079</t>
  </si>
  <si>
    <t>1.AS L168 R Ms 079</t>
  </si>
  <si>
    <t>1.AS L169 C Ms 079</t>
  </si>
  <si>
    <t>1.AS L178 R Ms 084</t>
  </si>
  <si>
    <t>1.AS L187 Ms 088</t>
  </si>
  <si>
    <t>1.AS L169 R Ms 079</t>
  </si>
  <si>
    <t>1.AS L172 R2 Ms 081</t>
  </si>
  <si>
    <t>1.AS L172 R1 Ms 081</t>
  </si>
  <si>
    <t>1.AS L172 C Ms 081</t>
  </si>
  <si>
    <t>1.AS L172 C2 Ms 081</t>
  </si>
  <si>
    <t>1.AS L172 R3 Ms 082</t>
  </si>
  <si>
    <t>1.AS L172 R4 Ms 082</t>
  </si>
  <si>
    <t>1.AS L178 C Ms 084</t>
  </si>
  <si>
    <t>1.AS L194 (M) Ms 092</t>
  </si>
  <si>
    <t>1.AS L232 R Ms 109</t>
  </si>
  <si>
    <t>1(B)MP L2 C1 Ms 01</t>
  </si>
  <si>
    <t>1(B)MP L2 C2 Ms 01</t>
  </si>
  <si>
    <t>1(B)MP L2 R2 Ms 01</t>
  </si>
  <si>
    <t>1(B)MP L2 R1 Ms 01</t>
  </si>
  <si>
    <t>1(B)MP L4 C2 Ms 01</t>
  </si>
  <si>
    <t>1(B)MP L4 R2 Ms 01</t>
  </si>
  <si>
    <t>1(B)MP L8 (M) Ms 06&amp;8</t>
  </si>
  <si>
    <t>1(B)MP L9 C Ms 06&amp;8</t>
  </si>
  <si>
    <t>1(B)MP L10 (M) Ms 06&amp;8</t>
  </si>
  <si>
    <t>1(B)MP L15 (M) Ms 06&amp;8</t>
  </si>
  <si>
    <t>1(B)MP L19 C Ms 06&amp;8</t>
  </si>
  <si>
    <t>1(B)MP L19 R1 Ms 06&amp;8</t>
  </si>
  <si>
    <t>1(B)MP L19 R2 Ms 06&amp;8</t>
  </si>
  <si>
    <t>1(B)MP L24 C Ms 06&amp;8</t>
  </si>
  <si>
    <t>1(B)MP L24 R1 Ms 06&amp;8</t>
  </si>
  <si>
    <t>1(B)MP L24 R2 Ms 06&amp;8</t>
  </si>
  <si>
    <t>1(B)MP L28 C1 Ms 06&amp;8</t>
  </si>
  <si>
    <t>1(B)MP L28 C2 Ms 06&amp;8</t>
  </si>
  <si>
    <t>1(B)MP L28 C3 Ms 06&amp;8</t>
  </si>
  <si>
    <t>1(B)MP L28 C4 Ms 06&amp;8</t>
  </si>
  <si>
    <t>1(B)MP L28 R1 Ms 06&amp;8</t>
  </si>
  <si>
    <t>1(B)MP L28 R2 Ms 06&amp;8</t>
  </si>
  <si>
    <t>1(B)MP L27 C Ms 06&amp;8</t>
  </si>
  <si>
    <t>1(B)MP L27 R Ms 06&amp;8</t>
  </si>
  <si>
    <t>1(B)MP L29 C1 Ms 06&amp;8</t>
  </si>
  <si>
    <t>1(B)MP L29 C2 Ms 06&amp;8</t>
  </si>
  <si>
    <t>1(B)MP L29 R1 Ms 06&amp;8</t>
  </si>
  <si>
    <t>1(B)MP L29 R2 Ms 06&amp;8</t>
  </si>
  <si>
    <t>1(B)MP L29 R3 Ms 06&amp;8</t>
  </si>
  <si>
    <t>1(B)MP L31 R1 Ms 06&amp;8</t>
  </si>
  <si>
    <t>1(B)MP L31 R2 Ms 06&amp;8</t>
  </si>
  <si>
    <t>1(B)MP L31 R3 Ms 06&amp;8</t>
  </si>
  <si>
    <t>1(B)MP L31 C1 Ms 06&amp;8</t>
  </si>
  <si>
    <t>1(B)MP L31 C2 Ms 06&amp;8</t>
  </si>
  <si>
    <t>1(B)MP L31 C3 Ms 06&amp;8</t>
  </si>
  <si>
    <t>1(B)MP L31 C5 Ms 06&amp;8</t>
  </si>
  <si>
    <t>1(B)MP L31 C4 Ms 06&amp;8</t>
  </si>
  <si>
    <t>1(B)MP L34 (M) Ms 06&amp;8</t>
  </si>
  <si>
    <t>1(B)MP L36 (M) Ms Agg 09</t>
  </si>
  <si>
    <t>1(B)MP L37 (M) Ms Agg 09</t>
  </si>
  <si>
    <t>1(B)MP L38 (M) Ms Agg 09</t>
  </si>
  <si>
    <t>1(B)MP L39 C Ms 09</t>
  </si>
  <si>
    <t>1(B)MP L39 R1 Ms 09</t>
  </si>
  <si>
    <t>1(B)MP L41 (M) Ms 09</t>
  </si>
  <si>
    <t>1(B)MP L42 (M) Ms 09</t>
  </si>
  <si>
    <t>Muscovites</t>
  </si>
  <si>
    <t>1.AS_Bt-LOD_ppm</t>
  </si>
  <si>
    <t>Li7_ppm-LOD</t>
  </si>
  <si>
    <t>1.AS L6(M)</t>
  </si>
  <si>
    <t>1.AS L12(M)</t>
  </si>
  <si>
    <t>1.AS L23 (M)</t>
  </si>
  <si>
    <t>1.AS L29 (M)</t>
  </si>
  <si>
    <t>1.AS L64 (M)</t>
  </si>
  <si>
    <t>1.AS L116 Bt2 Agg</t>
  </si>
  <si>
    <t>1.AS L116 Bt3 Agg</t>
  </si>
  <si>
    <t>1.AS L137 (M) Bt</t>
  </si>
  <si>
    <t>1.AS L144 (M) Bt1</t>
  </si>
  <si>
    <t>1.AS L145 Bt1</t>
  </si>
  <si>
    <t>1.AS L153 Bt2</t>
  </si>
  <si>
    <t>1.AS L160 Bt</t>
  </si>
  <si>
    <t>1.AS L166 Bt</t>
  </si>
  <si>
    <t>1.AS L167 C</t>
  </si>
  <si>
    <t>1.AS L167 R</t>
  </si>
  <si>
    <t xml:space="preserve">1.AS L184 </t>
  </si>
  <si>
    <t>1.AS L185 (M)</t>
  </si>
  <si>
    <t>1.AS L189 R1</t>
  </si>
  <si>
    <t>1.AS L198 (M)</t>
  </si>
  <si>
    <t>1.AS L200 'C'</t>
  </si>
  <si>
    <t>1.AS L203 (M)</t>
  </si>
  <si>
    <t>1.AS L204 (M)</t>
  </si>
  <si>
    <t>1.AS L205 C</t>
  </si>
  <si>
    <t>1.AS L214</t>
  </si>
  <si>
    <t>1.AS L215 (M)</t>
  </si>
  <si>
    <t>1.AS L216 R</t>
  </si>
  <si>
    <t>1.AS L216 C</t>
  </si>
  <si>
    <t>1.AS L221 Bt</t>
  </si>
  <si>
    <t>1.AS L227 C</t>
  </si>
  <si>
    <t>1.AS L228 C</t>
  </si>
  <si>
    <t>1.AS L228 R</t>
  </si>
  <si>
    <t>1.AS L229 Bt</t>
  </si>
  <si>
    <t xml:space="preserve">1(B)MP L51 </t>
  </si>
  <si>
    <t>1(B)MP L52 R1</t>
  </si>
  <si>
    <t>1(B)MP L52 R3</t>
  </si>
  <si>
    <t>1(B)MP L52 C1</t>
  </si>
  <si>
    <t>1(B)MP L52 C3</t>
  </si>
  <si>
    <t>1(B)MP L52 C4</t>
  </si>
  <si>
    <t>1(B)MP L52 C5</t>
  </si>
  <si>
    <t>1(B)MP L52 R4</t>
  </si>
  <si>
    <t>1(B)MP L52 C6</t>
  </si>
  <si>
    <t>1(B)MP L52 R6</t>
  </si>
  <si>
    <t>1(B)MP L53 R2</t>
  </si>
  <si>
    <t>1(B)MP L53 R1</t>
  </si>
  <si>
    <t>1(B)MP L53 C</t>
  </si>
  <si>
    <t>1(B)MP L53 R3</t>
  </si>
  <si>
    <t>1(B)MP L54 C</t>
  </si>
  <si>
    <t>1(B)MP L54 R1</t>
  </si>
  <si>
    <t>1(B)MP L54 R2</t>
  </si>
  <si>
    <t>1(B)MP L79(M) R1</t>
  </si>
  <si>
    <t>1(B)MP L79(M) C1</t>
  </si>
  <si>
    <t>1(B)MP L79(M) R5</t>
  </si>
  <si>
    <t>1(B)MP L81(M) R1</t>
  </si>
  <si>
    <t>1(B)MP L81 C1</t>
  </si>
  <si>
    <t>1(B)MP L83(M) R3</t>
  </si>
  <si>
    <t>1(B)MP L84(M)</t>
  </si>
  <si>
    <t>1(B)MP L87(M)</t>
  </si>
  <si>
    <t>1(B)MP L86(M)</t>
  </si>
  <si>
    <t>1(B)MP L88(M)</t>
  </si>
  <si>
    <t>1(B)MP L89(M)</t>
  </si>
  <si>
    <t>1(B)MP L93(M)</t>
  </si>
  <si>
    <t>1(B)MP L94(M)</t>
  </si>
  <si>
    <t>1(B)MP L129C</t>
  </si>
  <si>
    <t>1(B)MP L129 C2</t>
  </si>
  <si>
    <t>1(B)MP L129 R</t>
  </si>
  <si>
    <t>1.AS.H L2 'C'</t>
  </si>
  <si>
    <t>1.AS.H L20 C</t>
  </si>
  <si>
    <t>1.AS.H L20 R2</t>
  </si>
  <si>
    <t>1.AS.H L20 C2</t>
  </si>
  <si>
    <t>1.AS.H L20 R</t>
  </si>
  <si>
    <t>1.AS.H L21 (M)</t>
  </si>
  <si>
    <t>1.AS.H L22 (M)</t>
  </si>
  <si>
    <t>1.AS.H L24 C</t>
  </si>
  <si>
    <t>1.AS.H L24 R</t>
  </si>
  <si>
    <t>1.AS.H L25 C</t>
  </si>
  <si>
    <t>1.AS.H L25 R</t>
  </si>
  <si>
    <t>1.AS.H L26 Bt</t>
  </si>
  <si>
    <t>1.AS.H L26 Bt2</t>
  </si>
  <si>
    <t>1.AS.H L28 R</t>
  </si>
  <si>
    <t>1.AS.H L28 C</t>
  </si>
  <si>
    <t>1.AS.H L32 C</t>
  </si>
  <si>
    <t>1.AS.H L32 R Bt alt?</t>
  </si>
  <si>
    <t>1.AS.H L32 R2 Bt alt?</t>
  </si>
  <si>
    <t>1.AS.H L43 (M)</t>
  </si>
  <si>
    <t>1.AS.H L50 Bt alt?</t>
  </si>
  <si>
    <t>1.AS.H L51 C</t>
  </si>
  <si>
    <t>1.AS.H L51 R</t>
  </si>
  <si>
    <t>1.AS.H L52 C</t>
  </si>
  <si>
    <t>1.AS.H L52 R</t>
  </si>
  <si>
    <t>1.AS.H L53 R Bt alt?</t>
  </si>
  <si>
    <t>1.AS.H L54 C Bt alt?</t>
  </si>
  <si>
    <t>1.AS.H L54 R Bt alt?</t>
  </si>
  <si>
    <t>1.AS.H L70 (M)</t>
  </si>
  <si>
    <t>1.AS.H L79 R</t>
  </si>
  <si>
    <t>1.AS.H L79 C</t>
  </si>
  <si>
    <t>1.AS.H L80 (M)</t>
  </si>
  <si>
    <t>1.AS.H L96 (M) C1</t>
  </si>
  <si>
    <t>1.AS.H L96 (M) C2</t>
  </si>
  <si>
    <t>1.AS.H L96 (M) R1</t>
  </si>
  <si>
    <t>1.AS.H L96 (M) R2</t>
  </si>
  <si>
    <t>1.AS.H L107 C</t>
  </si>
  <si>
    <t>1.AS.H L107 R Bt alt?</t>
  </si>
  <si>
    <t>1.AS.H L108 R</t>
  </si>
  <si>
    <t>1.AS.H L108 C</t>
  </si>
  <si>
    <t>1.AS.H L110 R</t>
  </si>
  <si>
    <t>1.AS.H L110 C1</t>
  </si>
  <si>
    <t>Biotites</t>
  </si>
  <si>
    <t>Ci(C )</t>
  </si>
  <si>
    <t>Ci(l)</t>
  </si>
  <si>
    <t>kd=0.82</t>
  </si>
  <si>
    <t>kd=1.67</t>
  </si>
  <si>
    <t>Partition Coefficient (mineral-melt)</t>
  </si>
  <si>
    <t>Icenhower and London (1995)</t>
  </si>
  <si>
    <t>kd=0.80</t>
  </si>
  <si>
    <t>Uncertainty calcs</t>
  </si>
  <si>
    <t>Use average 2SE for Ci©, divide by calculated Di to get uncertainty for Ci(l)</t>
  </si>
  <si>
    <t>2SE</t>
  </si>
  <si>
    <t>Uncertainty 620*C</t>
  </si>
  <si>
    <t>Uncertainty 660*C</t>
  </si>
  <si>
    <t>Uncertainty 700*C</t>
  </si>
  <si>
    <t>Average 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</si>
</sst>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"/>
    <numFmt numFmtId="166" formatCode="0.0000"/>
  </numFmts>
  <fonts count="8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4" borderId="0" xfId="0" applyFill="1"/>
    <xf numFmtId="164" fontId="2" fillId="5" borderId="0" xfId="0" applyNumberFormat="1" applyFont="1" applyFill="1"/>
    <xf numFmtId="0" fontId="0" fillId="6" borderId="0" xfId="0" applyFill="1"/>
    <xf numFmtId="0" fontId="0" fillId="7" borderId="0" xfId="0" applyFill="1"/>
    <xf numFmtId="0" fontId="0" fillId="2" borderId="0" xfId="0" applyFill="1"/>
    <xf numFmtId="11" fontId="0" fillId="6" borderId="0" xfId="0" applyNumberFormat="1" applyFill="1"/>
    <xf numFmtId="11" fontId="0" fillId="0" borderId="0" xfId="0" applyNumberFormat="1"/>
    <xf numFmtId="11" fontId="0" fillId="7" borderId="0" xfId="0" applyNumberFormat="1" applyFill="1"/>
    <xf numFmtId="11" fontId="0" fillId="4" borderId="0" xfId="0" applyNumberFormat="1" applyFill="1"/>
    <xf numFmtId="0" fontId="7" fillId="0" borderId="0" xfId="0" applyFont="1"/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8" borderId="0" xfId="0" applyFill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6" fillId="9" borderId="0" xfId="0" applyFont="1" applyFill="1"/>
    <xf numFmtId="0" fontId="6" fillId="9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3" xfId="0" applyNumberFormat="1" applyBorder="1"/>
    <xf numFmtId="2" fontId="0" fillId="0" borderId="3" xfId="0" applyNumberFormat="1" applyBorder="1"/>
    <xf numFmtId="0" fontId="0" fillId="0" borderId="1" xfId="0" applyBorder="1"/>
    <xf numFmtId="166" fontId="0" fillId="0" borderId="3" xfId="0" applyNumberFormat="1" applyBorder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10758</xdr:colOff>
      <xdr:row>9</xdr:row>
      <xdr:rowOff>170553</xdr:rowOff>
    </xdr:from>
    <xdr:to>
      <xdr:col>6</xdr:col>
      <xdr:colOff>530366</xdr:colOff>
      <xdr:row>30</xdr:row>
      <xdr:rowOff>60213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02CFD5-2DFA-48B3-A15D-1F00F533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8" y="1784200"/>
          <a:ext cx="4181018" cy="3735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1752856</xdr:colOff>
      <xdr:row>21</xdr:row>
      <xdr:rowOff>149996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38F739-AE20-5F24-C2F2-1CB0BE0E3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6667" cy="39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15</xdr:col>
      <xdr:colOff>260912</xdr:colOff>
      <xdr:row>42</xdr:row>
      <xdr:rowOff>58637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8F172-07D6-0E72-E947-CFBBE61E5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89120"/>
          <a:ext cx="13847619" cy="3342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EE50FD-9E3D-476F-A89E-E70B78E6B12E}" name="Table6" displayName="Table6" ref="M15:O32" totalsRowShown="0" headerRowDxfId="141" tableBorderDxfId="140">
  <autoFilter ref="M15:O32" xr:uid="{C853D1F6-8A01-48CF-B67F-43FFE0E5580C}"/>
  <tableColumns count="3">
    <tableColumn id="1" xr3:uid="{FB160CA7-A193-43E1-BEAF-B02E79E38F08}" name="Phase" dataDxfId="139"/>
    <tableColumn id="2" xr3:uid="{3268351A-22B2-4587-9996-358DF2C6C016}" name="% 1.AS" dataDxfId="138"/>
    <tableColumn id="3" xr3:uid="{440CD7B9-BB6F-4A32-8237-0F6F2FB708EA}" name="% 1(B)MP" dataDxfId="13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91A157-41B8-496F-AEAF-28097FD4AAEC}" name="Table7" displayName="Table7" ref="Z2:AD7" totalsRowShown="0" headerRowDxfId="136" dataDxfId="135">
  <autoFilter ref="Z2:AD7" xr:uid="{DE7E48C9-9B25-45A3-90B8-199B18DC5D55}"/>
  <tableColumns count="5">
    <tableColumn id="1" xr3:uid="{8660C71B-7AEB-43F9-9EC7-B0E27311D09C}" name="Melting Reactions to consider:" dataDxfId="134"/>
    <tableColumn id="2" xr3:uid="{E081E073-1262-41D6-99FF-821E58CE66ED}" name="Conditions" dataDxfId="133"/>
    <tableColumn id="3" xr3:uid="{71668B80-6AEC-40BE-BC2A-F735FDA11E27}" name="Comments" dataDxfId="132"/>
    <tableColumn id="4" xr3:uid="{E78EA721-4208-4ABC-A1F6-E180160AC20B}" name="Reference" dataDxfId="131"/>
    <tableColumn id="5" xr3:uid="{4E4A0A3A-77C9-418F-81DD-C1D90F74FCAC}" name="Within Reference" dataDxfId="13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2038-EC53-4CD7-9AAB-BF95455D131E}">
  <dimension ref="A1:FP118"/>
  <sheetViews>
    <sheetView tabSelected="1" zoomScale="85" zoomScaleNormal="85" workbookViewId="0">
      <selection activeCell="FC54" sqref="FC54"/>
    </sheetView>
  </sheetViews>
  <sheetFormatPr defaultRowHeight="14.4"/>
  <cols>
    <col min="10" max="10" width="12.6640625" customWidth="1"/>
    <col min="18" max="18" width="12.109375" customWidth="1"/>
    <col min="19" max="19" width="14.77734375" customWidth="1"/>
    <col min="21" max="21" width="12" bestFit="1" customWidth="1"/>
    <col min="27" max="27" width="19" customWidth="1"/>
    <col min="28" max="28" width="15.21875" customWidth="1"/>
    <col min="34" max="34" width="18.6640625" customWidth="1"/>
    <col min="51" max="51" width="12" bestFit="1" customWidth="1"/>
    <col min="65" max="65" width="12" bestFit="1" customWidth="1"/>
    <col min="124" max="126" width="9.5546875" bestFit="1" customWidth="1"/>
  </cols>
  <sheetData>
    <row r="1" spans="1:172">
      <c r="A1" s="38" t="s">
        <v>149</v>
      </c>
      <c r="B1" s="38"/>
      <c r="C1" s="38"/>
      <c r="D1" s="38"/>
      <c r="E1" s="38"/>
      <c r="F1" s="38"/>
      <c r="G1" s="38"/>
      <c r="H1" s="38"/>
      <c r="L1" t="s">
        <v>0</v>
      </c>
      <c r="M1" t="s">
        <v>1</v>
      </c>
      <c r="O1" s="35" t="s">
        <v>158</v>
      </c>
      <c r="P1" s="1" t="s">
        <v>2</v>
      </c>
      <c r="Q1" s="1" t="s">
        <v>3</v>
      </c>
      <c r="R1" t="s">
        <v>4</v>
      </c>
      <c r="S1" t="s">
        <v>5</v>
      </c>
      <c r="T1" t="s">
        <v>6</v>
      </c>
      <c r="U1" t="s">
        <v>7</v>
      </c>
      <c r="V1" t="s">
        <v>8</v>
      </c>
      <c r="W1" t="s">
        <v>165</v>
      </c>
      <c r="X1" s="35" t="s">
        <v>159</v>
      </c>
      <c r="Y1" s="1" t="s">
        <v>2</v>
      </c>
      <c r="Z1" s="1" t="s">
        <v>3</v>
      </c>
      <c r="AA1" t="s">
        <v>4</v>
      </c>
      <c r="AB1" t="s">
        <v>5</v>
      </c>
      <c r="AC1" t="s">
        <v>6</v>
      </c>
      <c r="AD1" t="s">
        <v>7</v>
      </c>
      <c r="AE1" t="s">
        <v>8</v>
      </c>
      <c r="AF1" t="s">
        <v>165</v>
      </c>
      <c r="AG1" s="35" t="s">
        <v>160</v>
      </c>
      <c r="AH1" s="1" t="s">
        <v>2</v>
      </c>
      <c r="AI1" s="1" t="s">
        <v>3</v>
      </c>
      <c r="AJ1" t="s">
        <v>4</v>
      </c>
      <c r="AK1" t="s">
        <v>5</v>
      </c>
      <c r="AL1" t="s">
        <v>6</v>
      </c>
      <c r="AM1" t="s">
        <v>7</v>
      </c>
      <c r="AN1" t="s">
        <v>8</v>
      </c>
      <c r="AO1" t="s">
        <v>165</v>
      </c>
      <c r="AQ1" s="34" t="s">
        <v>161</v>
      </c>
      <c r="AR1" s="34"/>
      <c r="AS1" t="s">
        <v>6</v>
      </c>
      <c r="AT1" t="s">
        <v>7</v>
      </c>
      <c r="AU1" t="s">
        <v>8</v>
      </c>
      <c r="AV1" t="s">
        <v>165</v>
      </c>
      <c r="AW1" s="34" t="s">
        <v>9</v>
      </c>
      <c r="AX1" s="34"/>
      <c r="AY1" t="s">
        <v>6</v>
      </c>
      <c r="AZ1" t="s">
        <v>7</v>
      </c>
      <c r="BA1" t="s">
        <v>8</v>
      </c>
      <c r="BB1" t="s">
        <v>165</v>
      </c>
      <c r="BC1" s="34" t="s">
        <v>162</v>
      </c>
      <c r="BD1" s="34"/>
      <c r="BE1" t="s">
        <v>6</v>
      </c>
      <c r="BF1" t="s">
        <v>7</v>
      </c>
      <c r="BG1" t="s">
        <v>8</v>
      </c>
      <c r="BH1" t="s">
        <v>165</v>
      </c>
      <c r="BJ1" s="36" t="s">
        <v>166</v>
      </c>
      <c r="BK1" s="36"/>
      <c r="BL1" s="1" t="s">
        <v>2</v>
      </c>
      <c r="BM1" s="2" t="s">
        <v>10</v>
      </c>
      <c r="BN1" s="2" t="s">
        <v>11</v>
      </c>
      <c r="BO1" s="2" t="s">
        <v>12</v>
      </c>
      <c r="BP1" s="2" t="s">
        <v>167</v>
      </c>
      <c r="BQ1" s="37" t="s">
        <v>13</v>
      </c>
      <c r="BR1" s="37"/>
      <c r="BS1" s="34" t="s">
        <v>163</v>
      </c>
      <c r="BT1" s="34"/>
      <c r="BU1" s="1" t="s">
        <v>2</v>
      </c>
      <c r="BV1" s="1" t="s">
        <v>3</v>
      </c>
      <c r="BW1" s="2" t="s">
        <v>10</v>
      </c>
      <c r="BX1" s="2" t="s">
        <v>11</v>
      </c>
      <c r="BY1" s="2" t="s">
        <v>12</v>
      </c>
      <c r="BZ1" s="2" t="s">
        <v>167</v>
      </c>
      <c r="CA1" s="2" t="s">
        <v>14</v>
      </c>
      <c r="CB1" s="2" t="s">
        <v>15</v>
      </c>
      <c r="CC1" s="2" t="s">
        <v>16</v>
      </c>
      <c r="CD1" s="2" t="s">
        <v>170</v>
      </c>
      <c r="CE1" s="33" t="s">
        <v>17</v>
      </c>
      <c r="CF1" s="33"/>
      <c r="CG1" s="33"/>
      <c r="CI1" s="37" t="s">
        <v>13</v>
      </c>
      <c r="CJ1" s="37"/>
      <c r="CK1" s="34" t="s">
        <v>18</v>
      </c>
      <c r="CL1" s="34"/>
      <c r="CM1" s="1" t="s">
        <v>2</v>
      </c>
      <c r="CN1" s="1" t="s">
        <v>3</v>
      </c>
      <c r="CO1" s="2" t="s">
        <v>10</v>
      </c>
      <c r="CP1" s="2" t="s">
        <v>11</v>
      </c>
      <c r="CQ1" s="2" t="s">
        <v>12</v>
      </c>
      <c r="CR1" s="2" t="s">
        <v>167</v>
      </c>
      <c r="CS1" s="2" t="s">
        <v>14</v>
      </c>
      <c r="CT1" s="2" t="s">
        <v>15</v>
      </c>
      <c r="CU1" s="2" t="s">
        <v>16</v>
      </c>
      <c r="CV1" s="2" t="s">
        <v>170</v>
      </c>
      <c r="CW1" s="33" t="s">
        <v>17</v>
      </c>
      <c r="CX1" s="33"/>
      <c r="CY1" s="33"/>
      <c r="CZ1" s="37" t="s">
        <v>13</v>
      </c>
      <c r="DA1" s="37"/>
      <c r="DB1" s="34" t="s">
        <v>164</v>
      </c>
      <c r="DC1" s="34"/>
      <c r="DD1" s="1" t="s">
        <v>2</v>
      </c>
      <c r="DE1" s="1" t="s">
        <v>3</v>
      </c>
      <c r="DF1" s="2" t="s">
        <v>10</v>
      </c>
      <c r="DG1" s="2" t="s">
        <v>11</v>
      </c>
      <c r="DH1" s="2" t="s">
        <v>12</v>
      </c>
      <c r="DI1" s="2" t="s">
        <v>167</v>
      </c>
      <c r="DJ1" s="2" t="s">
        <v>14</v>
      </c>
      <c r="DK1" s="2" t="s">
        <v>15</v>
      </c>
      <c r="DL1" s="2" t="s">
        <v>16</v>
      </c>
      <c r="DM1" s="2" t="s">
        <v>170</v>
      </c>
      <c r="DN1" s="33" t="s">
        <v>17</v>
      </c>
      <c r="DO1" s="33"/>
      <c r="DP1" s="33"/>
      <c r="DY1" t="s">
        <v>474</v>
      </c>
      <c r="EA1" t="s">
        <v>476</v>
      </c>
      <c r="EB1" t="s">
        <v>267</v>
      </c>
      <c r="EC1" t="s">
        <v>10</v>
      </c>
      <c r="ED1" t="s">
        <v>11</v>
      </c>
      <c r="EE1" t="s">
        <v>12</v>
      </c>
      <c r="EF1" t="s">
        <v>167</v>
      </c>
      <c r="EI1" t="s">
        <v>6</v>
      </c>
      <c r="EJ1" t="s">
        <v>7</v>
      </c>
      <c r="EK1" t="s">
        <v>8</v>
      </c>
      <c r="EL1" t="s">
        <v>165</v>
      </c>
      <c r="EO1" t="s">
        <v>6</v>
      </c>
      <c r="EP1" t="s">
        <v>7</v>
      </c>
      <c r="EQ1" t="s">
        <v>8</v>
      </c>
      <c r="ER1" t="s">
        <v>165</v>
      </c>
      <c r="EU1" t="s">
        <v>6</v>
      </c>
      <c r="EV1" t="s">
        <v>7</v>
      </c>
      <c r="EW1" t="s">
        <v>8</v>
      </c>
      <c r="EX1" t="s">
        <v>165</v>
      </c>
      <c r="EY1" t="s">
        <v>477</v>
      </c>
      <c r="FA1" t="s">
        <v>6</v>
      </c>
      <c r="FB1" t="s">
        <v>7</v>
      </c>
      <c r="FC1" t="s">
        <v>8</v>
      </c>
      <c r="FD1" t="s">
        <v>165</v>
      </c>
      <c r="FE1" t="s">
        <v>478</v>
      </c>
      <c r="FG1" t="s">
        <v>6</v>
      </c>
      <c r="FH1" t="s">
        <v>7</v>
      </c>
      <c r="FI1" t="s">
        <v>8</v>
      </c>
      <c r="FJ1" t="s">
        <v>165</v>
      </c>
      <c r="FK1" t="s">
        <v>479</v>
      </c>
      <c r="FM1" t="s">
        <v>6</v>
      </c>
      <c r="FN1" t="s">
        <v>7</v>
      </c>
      <c r="FO1" t="s">
        <v>8</v>
      </c>
      <c r="FP1" t="s">
        <v>165</v>
      </c>
    </row>
    <row r="2" spans="1:172" ht="14.4" customHeight="1">
      <c r="A2" s="38"/>
      <c r="B2" s="38"/>
      <c r="C2" s="38"/>
      <c r="D2" s="38"/>
      <c r="E2" s="38"/>
      <c r="F2" s="38"/>
      <c r="G2" s="38"/>
      <c r="H2" s="38"/>
      <c r="I2" t="s">
        <v>19</v>
      </c>
      <c r="J2" t="s">
        <v>20</v>
      </c>
      <c r="K2">
        <f>8.314*10^(-3)</f>
        <v>8.3140000000000002E-3</v>
      </c>
      <c r="L2">
        <f>8.314*10^(-3)</f>
        <v>8.3140000000000002E-3</v>
      </c>
      <c r="M2" t="s">
        <v>21</v>
      </c>
      <c r="O2" s="35"/>
      <c r="P2" s="3" t="s">
        <v>22</v>
      </c>
      <c r="Q2" s="4">
        <v>27.385498146468247</v>
      </c>
      <c r="R2">
        <f>Q2/100</f>
        <v>0.27385498146468246</v>
      </c>
      <c r="T2">
        <f>((-25*(R2))+(25.5))/(0.008314*893.15)</f>
        <v>2.5120531837927724</v>
      </c>
      <c r="U2">
        <f>((-35.1*(R2))+(10))/(0.008314*893.15)</f>
        <v>5.2209597486857391E-2</v>
      </c>
      <c r="V2">
        <f>((-50*(R2))+(22.3))/(0.008314*893.15)</f>
        <v>1.1591243823743138</v>
      </c>
      <c r="W2">
        <f t="shared" ref="W2:W37" si="0">((-32*(R2))+(-5))/(0.008314*893.15)</f>
        <v>-1.8534890649316891</v>
      </c>
      <c r="X2" s="35"/>
      <c r="Y2" s="3" t="s">
        <v>22</v>
      </c>
      <c r="Z2" s="4">
        <v>27.385498146468247</v>
      </c>
      <c r="AA2">
        <f>Z2/100</f>
        <v>0.27385498146468246</v>
      </c>
      <c r="AC2">
        <f>((-25*(AA2))+(25.5))/(0.008314*933.15)</f>
        <v>2.404372610088962</v>
      </c>
      <c r="AD2">
        <f>((-35.1*(AA2))+(10))/(0.008314*933.15)</f>
        <v>4.9971603702927372E-2</v>
      </c>
      <c r="AE2">
        <f>((-50*(AA2))+(22.3))/(0.008314*933.15)</f>
        <v>1.1094378632777349</v>
      </c>
      <c r="AF2">
        <f t="shared" ref="AF2:AF37" si="1">((-32*(AA2))+(-5))/(0.008314*933.15)</f>
        <v>-1.774038212874391</v>
      </c>
      <c r="AG2" s="35"/>
      <c r="AH2" s="3" t="s">
        <v>22</v>
      </c>
      <c r="AI2" s="4">
        <v>27.385498146468247</v>
      </c>
      <c r="AJ2">
        <f>AI2/100</f>
        <v>0.27385498146468246</v>
      </c>
      <c r="AL2">
        <f>((-25*(AJ2))+(25.5))/(0.008314*973.15)</f>
        <v>2.3055441618501926</v>
      </c>
      <c r="AM2">
        <f>((-35.1*(AJ2))+(10))/(0.008314*973.15)</f>
        <v>4.7917589267211305E-2</v>
      </c>
      <c r="AN2">
        <f>((-50*(AJ2))+(22.3))/(0.008314*973.15)</f>
        <v>1.0638359370267876</v>
      </c>
      <c r="AO2">
        <f t="shared" ref="AO2:AO37" si="2">((-32*(AJ2))+(-5))/(0.008314*973.15)</f>
        <v>-1.7011187980719706</v>
      </c>
      <c r="AQ2" s="34"/>
      <c r="AR2" s="34"/>
      <c r="AS2">
        <f t="shared" ref="AS2:AS37" si="3">EXP(T2)</f>
        <v>12.330220297349664</v>
      </c>
      <c r="AT2">
        <f t="shared" ref="AT2:AT37" si="4">EXP(U2)</f>
        <v>1.0535965505613096</v>
      </c>
      <c r="AU2">
        <f t="shared" ref="AU2:AU37" si="5">EXP(V2)</f>
        <v>3.1871413368288626</v>
      </c>
      <c r="AV2">
        <f t="shared" ref="AV2:AV37" si="6">EXP(W2)</f>
        <v>0.15668951158771019</v>
      </c>
      <c r="AW2" s="34"/>
      <c r="AX2" s="34"/>
      <c r="AY2">
        <f t="shared" ref="AY2:AY37" si="7">EXP(AC2)</f>
        <v>11.071481966676682</v>
      </c>
      <c r="AZ2">
        <f t="shared" ref="AZ2:AZ37" si="8">EXP(AD2)</f>
        <v>1.0512412445935095</v>
      </c>
      <c r="BA2">
        <f t="shared" ref="BA2:BA37" si="9">EXP(AE2)</f>
        <v>3.0326531494889566</v>
      </c>
      <c r="BB2">
        <f t="shared" ref="BB2:BB37" si="10">EXP(AF2)</f>
        <v>0.16964653491335657</v>
      </c>
      <c r="BC2" s="34"/>
      <c r="BD2" s="34"/>
      <c r="BE2">
        <f>EXP(AL2)</f>
        <v>10.029634512219026</v>
      </c>
      <c r="BF2">
        <f>EXP(AM2)</f>
        <v>1.0490841959645834</v>
      </c>
      <c r="BG2">
        <f>EXP(AN2)</f>
        <v>2.8974641894248596</v>
      </c>
      <c r="BH2">
        <f>EXP(AO2)</f>
        <v>0.18247925236893403</v>
      </c>
      <c r="BJ2" s="36"/>
      <c r="BK2" s="36"/>
      <c r="BL2" s="3" t="s">
        <v>22</v>
      </c>
      <c r="BM2" s="3">
        <v>867.39800000000002</v>
      </c>
      <c r="BN2" s="3">
        <v>57.741900000000001</v>
      </c>
      <c r="BO2" s="3">
        <v>38.602499999999999</v>
      </c>
      <c r="BP2" t="s">
        <v>168</v>
      </c>
      <c r="BQ2" s="37"/>
      <c r="BR2" s="37"/>
      <c r="BS2" s="34"/>
      <c r="BT2" s="34"/>
      <c r="BU2" s="3" t="s">
        <v>22</v>
      </c>
      <c r="BV2" s="4">
        <v>27.385498146468247</v>
      </c>
      <c r="BW2" s="3">
        <v>867.39800000000002</v>
      </c>
      <c r="BX2" s="3">
        <v>57.741900000000001</v>
      </c>
      <c r="BY2" s="3">
        <v>38.602499999999999</v>
      </c>
      <c r="BZ2" t="s">
        <v>168</v>
      </c>
      <c r="CA2">
        <f t="shared" ref="CA2:CA37" si="11">BW2/AS2</f>
        <v>70.347323817599928</v>
      </c>
      <c r="CB2">
        <f t="shared" ref="CB2:CB37" si="12">BX2/AT2</f>
        <v>54.804564393493571</v>
      </c>
      <c r="CC2">
        <f>BY2/AU2</f>
        <v>12.111951093580513</v>
      </c>
      <c r="CD2" t="e">
        <f>BZ2/AV2</f>
        <v>#VALUE!</v>
      </c>
      <c r="CE2" s="33"/>
      <c r="CF2" s="33"/>
      <c r="CG2" s="33"/>
      <c r="CI2" s="37"/>
      <c r="CJ2" s="37"/>
      <c r="CK2" s="34"/>
      <c r="CL2" s="34"/>
      <c r="CM2" s="3" t="s">
        <v>22</v>
      </c>
      <c r="CN2" s="4">
        <v>27.385498146468247</v>
      </c>
      <c r="CO2" s="3">
        <v>867.39800000000002</v>
      </c>
      <c r="CP2" s="3">
        <v>57.741900000000001</v>
      </c>
      <c r="CQ2" s="3">
        <v>38.602499999999999</v>
      </c>
      <c r="CR2" t="s">
        <v>168</v>
      </c>
      <c r="CS2">
        <f>CO2/AY2</f>
        <v>78.345247963255829</v>
      </c>
      <c r="CT2">
        <f>CP2/AZ2</f>
        <v>54.927354017894764</v>
      </c>
      <c r="CU2">
        <f>CQ2/BA2</f>
        <v>12.7289531961494</v>
      </c>
      <c r="CV2" t="e">
        <f>CR2/BB2</f>
        <v>#VALUE!</v>
      </c>
      <c r="CW2" s="33"/>
      <c r="CX2" s="33"/>
      <c r="CY2" s="33"/>
      <c r="CZ2" s="37"/>
      <c r="DA2" s="37"/>
      <c r="DB2" s="34"/>
      <c r="DC2" s="34"/>
      <c r="DD2" s="3" t="s">
        <v>22</v>
      </c>
      <c r="DE2" s="4">
        <v>27.385498146468247</v>
      </c>
      <c r="DF2" s="3">
        <v>867.39800000000002</v>
      </c>
      <c r="DG2" s="3">
        <v>57.741900000000001</v>
      </c>
      <c r="DH2" s="3">
        <v>38.602499999999999</v>
      </c>
      <c r="DI2" t="s">
        <v>168</v>
      </c>
      <c r="DJ2">
        <f>DF2/BE2</f>
        <v>86.483510335621474</v>
      </c>
      <c r="DK2">
        <f>DG2/BF2</f>
        <v>55.040291543910882</v>
      </c>
      <c r="DL2">
        <f>DH2/BG2</f>
        <v>13.322856634739811</v>
      </c>
      <c r="DM2" t="e">
        <f>DI2/BH2</f>
        <v>#VALUE!</v>
      </c>
      <c r="DN2" s="33"/>
      <c r="DO2" s="33"/>
      <c r="DP2" s="33"/>
      <c r="DY2" s="33" t="s">
        <v>475</v>
      </c>
      <c r="DZ2" s="33"/>
      <c r="EA2" s="5" t="s">
        <v>70</v>
      </c>
      <c r="EB2" s="5"/>
      <c r="EC2" s="5">
        <v>49.089700000000001</v>
      </c>
      <c r="ED2" s="5">
        <v>5.0446900000000001</v>
      </c>
      <c r="EE2" s="5">
        <v>1.9876199999999999</v>
      </c>
      <c r="EF2" s="5">
        <v>0.116368</v>
      </c>
      <c r="EG2" s="33" t="s">
        <v>161</v>
      </c>
      <c r="EH2" s="33"/>
      <c r="EI2">
        <v>18.026762087302927</v>
      </c>
      <c r="EJ2">
        <v>1.7958074758997573</v>
      </c>
      <c r="EK2">
        <v>6.8123210210377749</v>
      </c>
      <c r="EL2">
        <v>0.25478388024007143</v>
      </c>
      <c r="EM2" s="33" t="s">
        <v>9</v>
      </c>
      <c r="EN2" s="33"/>
      <c r="EO2">
        <v>15.925097749945225</v>
      </c>
      <c r="EP2">
        <v>1.7513009642954664</v>
      </c>
      <c r="EQ2">
        <v>6.2744468031234817</v>
      </c>
      <c r="ER2">
        <v>0.27016352933479343</v>
      </c>
      <c r="ES2" s="33" t="s">
        <v>162</v>
      </c>
      <c r="ET2" s="33"/>
      <c r="EU2">
        <v>14.212555236615247</v>
      </c>
      <c r="EV2">
        <v>1.7114246165789275</v>
      </c>
      <c r="EW2">
        <v>5.818247528317956</v>
      </c>
      <c r="EX2">
        <v>0.28509455809956952</v>
      </c>
      <c r="FA2">
        <f>EC2/EI2</f>
        <v>2.7231568133123654</v>
      </c>
      <c r="FB2">
        <f t="shared" ref="FB2:FC2" si="13">ED2/EJ2</f>
        <v>2.8091485683744848</v>
      </c>
      <c r="FC2">
        <f t="shared" si="13"/>
        <v>0.29176839932555176</v>
      </c>
      <c r="FD2">
        <f>EF2/EL2</f>
        <v>0.45673219157488165</v>
      </c>
      <c r="FG2">
        <f>EC2/EO2</f>
        <v>3.082536808929091</v>
      </c>
      <c r="FH2">
        <f t="shared" ref="FH2:FJ2" si="14">ED2/EP2</f>
        <v>2.8805385840859374</v>
      </c>
      <c r="FI2">
        <f t="shared" si="14"/>
        <v>0.31678011821066726</v>
      </c>
      <c r="FJ2">
        <f t="shared" si="14"/>
        <v>0.430731713812466</v>
      </c>
      <c r="FM2">
        <f>EC2/EU2</f>
        <v>3.4539672270565491</v>
      </c>
      <c r="FN2">
        <f t="shared" ref="FN2:FP17" si="15">ED2/EV2</f>
        <v>2.9476553925490117</v>
      </c>
      <c r="FO2">
        <f t="shared" si="15"/>
        <v>0.34161832928662234</v>
      </c>
      <c r="FP2">
        <f t="shared" si="15"/>
        <v>0.40817334703161318</v>
      </c>
    </row>
    <row r="3" spans="1:172" ht="14.4" customHeight="1">
      <c r="A3" s="38"/>
      <c r="B3" s="38"/>
      <c r="C3" s="38"/>
      <c r="D3" s="38"/>
      <c r="E3" s="38"/>
      <c r="F3" s="38"/>
      <c r="G3" s="38"/>
      <c r="H3" s="38"/>
      <c r="I3" t="s">
        <v>150</v>
      </c>
      <c r="J3" t="s">
        <v>155</v>
      </c>
      <c r="K3" t="s">
        <v>156</v>
      </c>
      <c r="L3" t="s">
        <v>156</v>
      </c>
      <c r="M3" t="s">
        <v>23</v>
      </c>
      <c r="O3" s="35"/>
      <c r="P3" s="5" t="s">
        <v>24</v>
      </c>
      <c r="Q3" s="4">
        <v>38.781931748717746</v>
      </c>
      <c r="R3">
        <f t="shared" ref="R3:R66" si="16">Q3/100</f>
        <v>0.38781931748717746</v>
      </c>
      <c r="T3">
        <f t="shared" ref="T3:T37" si="17">((-25*(R3))+(25.5))/(0.008314*893.15)</f>
        <v>2.1283684227444257</v>
      </c>
      <c r="U3">
        <f t="shared" ref="U3:U37" si="18">((-35.1*(R3))+(10))/(0.008314*893.15)</f>
        <v>-0.48648380702502209</v>
      </c>
      <c r="V3">
        <f t="shared" ref="V3:V37" si="19">((-50*(R3))+(22.3))/(0.008314*893.15)</f>
        <v>0.39175486027761908</v>
      </c>
      <c r="W3">
        <f t="shared" si="0"/>
        <v>-2.3446055590735737</v>
      </c>
      <c r="X3" s="35"/>
      <c r="Y3" s="5" t="s">
        <v>24</v>
      </c>
      <c r="Z3" s="4">
        <v>38.781931748717746</v>
      </c>
      <c r="AA3">
        <f t="shared" ref="AA3:AA37" si="20">Z3/100</f>
        <v>0.38781931748717746</v>
      </c>
      <c r="AC3">
        <f t="shared" ref="AC3:AC66" si="21">((-25*(AA3))+(25.5))/(0.008314*933.15)</f>
        <v>2.0371347122908254</v>
      </c>
      <c r="AD3">
        <f t="shared" ref="AD3:AD66" si="22">((-35.1*(AA3))+(10))/(0.008314*933.15)</f>
        <v>-0.46563040480565665</v>
      </c>
      <c r="AE3">
        <f t="shared" ref="AE3:AE66" si="23">((-50*(AA3))+(22.3))/(0.008314*933.15)</f>
        <v>0.37496206768146112</v>
      </c>
      <c r="AF3">
        <f t="shared" si="1"/>
        <v>-2.2441027220560064</v>
      </c>
      <c r="AG3" s="35"/>
      <c r="AH3" s="5" t="s">
        <v>24</v>
      </c>
      <c r="AI3" s="4">
        <v>38.781931748717746</v>
      </c>
      <c r="AJ3">
        <f t="shared" ref="AJ3:AJ37" si="24">AI3/100</f>
        <v>0.38781931748717746</v>
      </c>
      <c r="AL3">
        <f t="shared" ref="AL3:AL66" si="25">((-25*(AJ3))+(25.5))/(0.008314*973.15)</f>
        <v>1.9534010756555351</v>
      </c>
      <c r="AM3">
        <f t="shared" ref="AM3:AM66" si="26">((-35.1*(AJ3))+(10))/(0.008314*973.15)</f>
        <v>-0.44649130375008844</v>
      </c>
      <c r="AN3">
        <f t="shared" ref="AN3:AN66" si="27">((-50*(AJ3))+(22.3))/(0.008314*973.15)</f>
        <v>0.35954976463747162</v>
      </c>
      <c r="AO3">
        <f t="shared" si="2"/>
        <v>-2.151861948401133</v>
      </c>
      <c r="AQ3" s="34"/>
      <c r="AR3" s="34"/>
      <c r="AS3">
        <f t="shared" si="3"/>
        <v>8.4011485004272419</v>
      </c>
      <c r="AT3">
        <f t="shared" si="4"/>
        <v>0.61478429838844417</v>
      </c>
      <c r="AU3">
        <f t="shared" si="5"/>
        <v>1.479574964346247</v>
      </c>
      <c r="AV3">
        <f t="shared" si="6"/>
        <v>9.5885015646811331E-2</v>
      </c>
      <c r="AW3" s="34"/>
      <c r="AX3" s="34"/>
      <c r="AY3">
        <f t="shared" si="7"/>
        <v>7.6686049302000363</v>
      </c>
      <c r="AZ3">
        <f t="shared" si="8"/>
        <v>0.62773925058815894</v>
      </c>
      <c r="BA3">
        <f t="shared" si="9"/>
        <v>1.4549362244671424</v>
      </c>
      <c r="BB3">
        <f t="shared" si="10"/>
        <v>0.10602262947348036</v>
      </c>
      <c r="BC3" s="34"/>
      <c r="BD3" s="34"/>
      <c r="BE3">
        <f t="shared" ref="BE3:BE66" si="28">EXP(AL3)</f>
        <v>7.0526333764593137</v>
      </c>
      <c r="BF3">
        <f t="shared" ref="BF3:BF66" si="29">EXP(AM3)</f>
        <v>0.6398693246246151</v>
      </c>
      <c r="BG3">
        <f t="shared" ref="BG3:BG66" si="30">EXP(AN3)</f>
        <v>1.432684224226404</v>
      </c>
      <c r="BH3">
        <f t="shared" ref="BH3:BH37" si="31">EXP(AO3)</f>
        <v>0.11626747207357097</v>
      </c>
      <c r="BJ3" s="36"/>
      <c r="BK3" s="36"/>
      <c r="BL3" s="5" t="s">
        <v>24</v>
      </c>
      <c r="BM3" s="5">
        <v>925.64800000000002</v>
      </c>
      <c r="BN3" s="5">
        <v>23.2774</v>
      </c>
      <c r="BO3" s="5">
        <v>37.064</v>
      </c>
      <c r="BP3" t="s">
        <v>168</v>
      </c>
      <c r="BQ3" s="37"/>
      <c r="BR3" s="37"/>
      <c r="BS3" s="34"/>
      <c r="BT3" s="34"/>
      <c r="BU3" s="5" t="s">
        <v>24</v>
      </c>
      <c r="BV3" s="4">
        <v>38.781931748717746</v>
      </c>
      <c r="BW3" s="5">
        <v>925.64800000000002</v>
      </c>
      <c r="BX3" s="5">
        <v>23.2774</v>
      </c>
      <c r="BY3" s="5">
        <v>37.064</v>
      </c>
      <c r="BZ3" t="s">
        <v>168</v>
      </c>
      <c r="CA3">
        <f t="shared" si="11"/>
        <v>110.18112582499</v>
      </c>
      <c r="CB3">
        <f t="shared" si="12"/>
        <v>37.862710646673754</v>
      </c>
      <c r="CC3">
        <f t="shared" ref="CC3:CC37" si="32">BY3/AU3</f>
        <v>25.050437384480073</v>
      </c>
      <c r="CD3" t="e">
        <f t="shared" ref="CD3:CD37" si="33">BZ3/AV3</f>
        <v>#VALUE!</v>
      </c>
      <c r="CE3" s="33"/>
      <c r="CF3" s="33"/>
      <c r="CG3" s="33"/>
      <c r="CI3" s="37"/>
      <c r="CJ3" s="37"/>
      <c r="CK3" s="34"/>
      <c r="CL3" s="34"/>
      <c r="CM3" s="5" t="s">
        <v>24</v>
      </c>
      <c r="CN3" s="4">
        <v>38.781931748717746</v>
      </c>
      <c r="CO3" s="5">
        <v>925.64800000000002</v>
      </c>
      <c r="CP3" s="5">
        <v>23.2774</v>
      </c>
      <c r="CQ3" s="5">
        <v>37.064</v>
      </c>
      <c r="CR3" t="s">
        <v>168</v>
      </c>
      <c r="CS3">
        <f t="shared" ref="CS3:CS66" si="34">CO3/AY3</f>
        <v>120.70617908019607</v>
      </c>
      <c r="CT3">
        <f t="shared" ref="CT3:CT66" si="35">CP3/AZ3</f>
        <v>37.081319956001302</v>
      </c>
      <c r="CU3">
        <f t="shared" ref="CU3:CU66" si="36">CQ3/BA3</f>
        <v>25.474656123552332</v>
      </c>
      <c r="CV3" t="e">
        <f t="shared" ref="CV3:CV37" si="37">CR3/BB3</f>
        <v>#VALUE!</v>
      </c>
      <c r="CW3" s="33"/>
      <c r="CX3" s="33"/>
      <c r="CY3" s="33"/>
      <c r="CZ3" s="37"/>
      <c r="DA3" s="37"/>
      <c r="DB3" s="34"/>
      <c r="DC3" s="34"/>
      <c r="DD3" s="5" t="s">
        <v>24</v>
      </c>
      <c r="DE3" s="4">
        <v>38.781931748717746</v>
      </c>
      <c r="DF3" s="5">
        <v>925.64800000000002</v>
      </c>
      <c r="DG3" s="5">
        <v>23.2774</v>
      </c>
      <c r="DH3" s="5">
        <v>37.064</v>
      </c>
      <c r="DI3" t="s">
        <v>168</v>
      </c>
      <c r="DJ3">
        <f t="shared" ref="DJ3:DJ66" si="38">DF3/BE3</f>
        <v>131.24856356346004</v>
      </c>
      <c r="DK3">
        <f t="shared" ref="DK3:DK37" si="39">DG3/BF3</f>
        <v>36.378365244584728</v>
      </c>
      <c r="DL3">
        <f t="shared" ref="DL3:DL37" si="40">DH3/BG3</f>
        <v>25.870320460890937</v>
      </c>
      <c r="DM3" t="e">
        <f t="shared" ref="DM3:DM66" si="41">DI3/BH3</f>
        <v>#VALUE!</v>
      </c>
      <c r="DN3" s="33"/>
      <c r="DO3" s="33"/>
      <c r="DP3" s="33"/>
      <c r="DY3" s="33"/>
      <c r="DZ3" s="33"/>
      <c r="EA3" s="5" t="s">
        <v>71</v>
      </c>
      <c r="EB3" s="5"/>
      <c r="EC3" s="5">
        <v>47.2256</v>
      </c>
      <c r="ED3" s="5">
        <v>5.3162700000000003</v>
      </c>
      <c r="EE3" s="5">
        <v>2.5733899999999998</v>
      </c>
      <c r="EF3" s="5">
        <v>0.25251400000000002</v>
      </c>
      <c r="EG3" s="33"/>
      <c r="EH3" s="33"/>
      <c r="EI3">
        <v>16.715940630585102</v>
      </c>
      <c r="EJ3">
        <v>1.6152024239249065</v>
      </c>
      <c r="EK3">
        <v>5.8576213056508681</v>
      </c>
      <c r="EL3">
        <v>0.23131548478238609</v>
      </c>
      <c r="EM3" s="33"/>
      <c r="EN3" s="33"/>
      <c r="EO3">
        <v>14.814964970168756</v>
      </c>
      <c r="EP3">
        <v>1.5823450468480278</v>
      </c>
      <c r="EQ3">
        <v>5.4301582446218974</v>
      </c>
      <c r="ER3">
        <v>0.24629660729921365</v>
      </c>
      <c r="ES3" s="33"/>
      <c r="ET3" s="33"/>
      <c r="EU3">
        <v>13.261131464751909</v>
      </c>
      <c r="EV3">
        <v>1.5527773553657818</v>
      </c>
      <c r="EW3">
        <v>5.0653449189671047</v>
      </c>
      <c r="EX3">
        <v>0.26089856994918947</v>
      </c>
      <c r="FA3">
        <f t="shared" ref="FA3:FA45" si="42">EC3/EI3</f>
        <v>2.8251835205487312</v>
      </c>
      <c r="FB3">
        <f t="shared" ref="FB3:FB45" si="43">ED3/EJ3</f>
        <v>3.2913955063796774</v>
      </c>
      <c r="FC3">
        <f t="shared" ref="FC3:FC45" si="44">EE3/EK3</f>
        <v>0.4393233815776792</v>
      </c>
      <c r="FD3">
        <f t="shared" ref="FD3:FD45" si="45">EF3/EL3</f>
        <v>1.0916433036792015</v>
      </c>
      <c r="FG3">
        <f t="shared" ref="FG3:FG45" si="46">EC3/EO3</f>
        <v>3.1876956911537038</v>
      </c>
      <c r="FH3">
        <f t="shared" ref="FH3:FH45" si="47">ED3/EP3</f>
        <v>3.3597412970008098</v>
      </c>
      <c r="FI3">
        <f t="shared" ref="FI3:FI45" si="48">EE3/EQ3</f>
        <v>0.47390699940443176</v>
      </c>
      <c r="FJ3">
        <f t="shared" ref="FJ3:FJ45" si="49">EF3/ER3</f>
        <v>1.0252435174360042</v>
      </c>
      <c r="FM3">
        <f t="shared" ref="FM3:FM45" si="50">EC3/EU3</f>
        <v>3.5612044210198546</v>
      </c>
      <c r="FN3">
        <f t="shared" si="15"/>
        <v>3.4237168526634441</v>
      </c>
      <c r="FO3">
        <f t="shared" si="15"/>
        <v>0.5080384536823902</v>
      </c>
      <c r="FP3">
        <f t="shared" si="15"/>
        <v>0.96786272170513477</v>
      </c>
    </row>
    <row r="4" spans="1:172" ht="14.4" customHeight="1">
      <c r="A4" s="38"/>
      <c r="B4" s="38"/>
      <c r="C4" s="38"/>
      <c r="D4" s="38"/>
      <c r="E4" s="38"/>
      <c r="F4" s="38"/>
      <c r="G4" s="38"/>
      <c r="H4" s="38"/>
      <c r="I4" t="s">
        <v>151</v>
      </c>
      <c r="J4" t="s">
        <v>154</v>
      </c>
      <c r="K4" t="s">
        <v>27</v>
      </c>
      <c r="L4" t="s">
        <v>27</v>
      </c>
      <c r="M4" t="s">
        <v>25</v>
      </c>
      <c r="O4" s="35"/>
      <c r="P4" s="3" t="s">
        <v>26</v>
      </c>
      <c r="Q4" s="4">
        <v>36.666941772915408</v>
      </c>
      <c r="R4">
        <f t="shared" si="16"/>
        <v>0.36666941772915407</v>
      </c>
      <c r="T4">
        <f t="shared" si="17"/>
        <v>2.199573981589185</v>
      </c>
      <c r="U4">
        <f t="shared" si="18"/>
        <v>-0.38651120240698</v>
      </c>
      <c r="V4">
        <f t="shared" si="19"/>
        <v>0.53416597796713783</v>
      </c>
      <c r="W4">
        <f t="shared" si="0"/>
        <v>-2.2534624437522814</v>
      </c>
      <c r="X4" s="35"/>
      <c r="Y4" s="3" t="s">
        <v>26</v>
      </c>
      <c r="Z4" s="4">
        <v>36.666941772915408</v>
      </c>
      <c r="AA4">
        <f t="shared" si="20"/>
        <v>0.36666941772915407</v>
      </c>
      <c r="AC4">
        <f t="shared" si="21"/>
        <v>2.1052880047756313</v>
      </c>
      <c r="AD4">
        <f t="shared" si="22"/>
        <v>-0.3699431821569889</v>
      </c>
      <c r="AE4">
        <f t="shared" si="23"/>
        <v>0.51126865265107335</v>
      </c>
      <c r="AF4">
        <f t="shared" si="1"/>
        <v>-2.1568665076754545</v>
      </c>
      <c r="AG4" s="35"/>
      <c r="AH4" s="3" t="s">
        <v>26</v>
      </c>
      <c r="AI4" s="4">
        <v>36.666941772915408</v>
      </c>
      <c r="AJ4">
        <f t="shared" si="24"/>
        <v>0.36666941772915407</v>
      </c>
      <c r="AL4">
        <f t="shared" si="25"/>
        <v>2.0187530202500956</v>
      </c>
      <c r="AM4">
        <f t="shared" si="26"/>
        <v>-0.3547371735393251</v>
      </c>
      <c r="AN4">
        <f t="shared" si="27"/>
        <v>0.49025365382659325</v>
      </c>
      <c r="AO4">
        <f t="shared" si="2"/>
        <v>-2.0682114593200951</v>
      </c>
      <c r="AQ4" s="34"/>
      <c r="AR4" s="34"/>
      <c r="AS4">
        <f t="shared" si="3"/>
        <v>9.0211694963916802</v>
      </c>
      <c r="AT4">
        <f t="shared" si="4"/>
        <v>0.67942311415776824</v>
      </c>
      <c r="AU4">
        <f t="shared" si="5"/>
        <v>1.7060247864794513</v>
      </c>
      <c r="AV4">
        <f t="shared" si="6"/>
        <v>0.10503491673692013</v>
      </c>
      <c r="AW4" s="34"/>
      <c r="AX4" s="34"/>
      <c r="AY4">
        <f t="shared" si="7"/>
        <v>8.2094670348656127</v>
      </c>
      <c r="AZ4">
        <f t="shared" si="8"/>
        <v>0.69077357778707382</v>
      </c>
      <c r="BA4">
        <f t="shared" si="9"/>
        <v>1.6674052117281222</v>
      </c>
      <c r="BB4">
        <f t="shared" si="10"/>
        <v>0.11568705818715368</v>
      </c>
      <c r="BC4" s="34"/>
      <c r="BD4" s="34"/>
      <c r="BE4">
        <f t="shared" si="28"/>
        <v>7.5289306535772713</v>
      </c>
      <c r="BF4">
        <f t="shared" si="29"/>
        <v>0.70135775436283332</v>
      </c>
      <c r="BG4">
        <f t="shared" si="30"/>
        <v>1.6327303157270492</v>
      </c>
      <c r="BH4">
        <f t="shared" si="31"/>
        <v>0.12641167205566817</v>
      </c>
      <c r="BJ4" s="36"/>
      <c r="BK4" s="36"/>
      <c r="BL4" s="3" t="s">
        <v>26</v>
      </c>
      <c r="BM4" s="3">
        <v>909.11099999999999</v>
      </c>
      <c r="BN4" s="3">
        <v>24.0761</v>
      </c>
      <c r="BO4" s="3">
        <v>32.665900000000001</v>
      </c>
      <c r="BP4" s="3">
        <v>7.6908500000000005E-2</v>
      </c>
      <c r="BQ4" s="37"/>
      <c r="BR4" s="37"/>
      <c r="BS4" s="34"/>
      <c r="BT4" s="34"/>
      <c r="BU4" s="3" t="s">
        <v>26</v>
      </c>
      <c r="BV4" s="4">
        <v>36.666941772915408</v>
      </c>
      <c r="BW4" s="3">
        <v>909.11099999999999</v>
      </c>
      <c r="BX4" s="3">
        <v>24.0761</v>
      </c>
      <c r="BY4" s="3">
        <v>32.665900000000001</v>
      </c>
      <c r="BZ4" s="3">
        <v>7.6908500000000005E-2</v>
      </c>
      <c r="CA4">
        <f t="shared" si="11"/>
        <v>100.77529308851025</v>
      </c>
      <c r="CB4">
        <f t="shared" si="12"/>
        <v>35.436092029111201</v>
      </c>
      <c r="CC4">
        <f t="shared" si="32"/>
        <v>19.147377141811212</v>
      </c>
      <c r="CD4">
        <f t="shared" si="33"/>
        <v>0.73221841259351816</v>
      </c>
      <c r="CE4" s="33"/>
      <c r="CF4" s="33"/>
      <c r="CG4" s="33"/>
      <c r="CI4" s="37"/>
      <c r="CJ4" s="37"/>
      <c r="CK4" s="34"/>
      <c r="CL4" s="34"/>
      <c r="CM4" s="3" t="s">
        <v>26</v>
      </c>
      <c r="CN4" s="4">
        <v>36.666941772915408</v>
      </c>
      <c r="CO4" s="3">
        <v>909.11099999999999</v>
      </c>
      <c r="CP4" s="3">
        <v>24.0761</v>
      </c>
      <c r="CQ4" s="3">
        <v>32.665900000000001</v>
      </c>
      <c r="CR4" s="3">
        <v>7.6908500000000005E-2</v>
      </c>
      <c r="CS4">
        <f t="shared" si="34"/>
        <v>110.73934472713087</v>
      </c>
      <c r="CT4">
        <f t="shared" si="35"/>
        <v>34.85382298079341</v>
      </c>
      <c r="CU4">
        <f t="shared" si="36"/>
        <v>19.590858760807521</v>
      </c>
      <c r="CV4">
        <f t="shared" si="37"/>
        <v>0.6647977846889378</v>
      </c>
      <c r="CW4" s="33"/>
      <c r="CX4" s="33"/>
      <c r="CY4" s="33"/>
      <c r="CZ4" s="37"/>
      <c r="DA4" s="37"/>
      <c r="DB4" s="34"/>
      <c r="DC4" s="34"/>
      <c r="DD4" s="3" t="s">
        <v>26</v>
      </c>
      <c r="DE4" s="4">
        <v>36.666941772915408</v>
      </c>
      <c r="DF4" s="3">
        <v>909.11099999999999</v>
      </c>
      <c r="DG4" s="3">
        <v>24.0761</v>
      </c>
      <c r="DH4" s="3">
        <v>32.665900000000001</v>
      </c>
      <c r="DI4" s="3">
        <v>7.6908500000000005E-2</v>
      </c>
      <c r="DJ4">
        <f t="shared" si="38"/>
        <v>120.74902025668784</v>
      </c>
      <c r="DK4">
        <f t="shared" si="39"/>
        <v>34.327844598898828</v>
      </c>
      <c r="DL4">
        <f t="shared" si="40"/>
        <v>20.006917055039789</v>
      </c>
      <c r="DM4">
        <f t="shared" si="41"/>
        <v>0.60839714204659556</v>
      </c>
      <c r="DN4" s="33"/>
      <c r="DO4" s="33"/>
      <c r="DP4" s="33"/>
      <c r="DY4" s="33"/>
      <c r="DZ4" s="33"/>
      <c r="EA4" s="5" t="s">
        <v>72</v>
      </c>
      <c r="EB4" s="5"/>
      <c r="EC4" s="5">
        <v>64.002399999999994</v>
      </c>
      <c r="ED4" s="5">
        <v>6.4690399999999997</v>
      </c>
      <c r="EE4" s="5">
        <v>2.2437900000000002</v>
      </c>
      <c r="EF4" s="5">
        <v>0.19131200000000001</v>
      </c>
      <c r="EG4" s="33"/>
      <c r="EH4" s="33"/>
      <c r="EI4">
        <v>17.135812411466002</v>
      </c>
      <c r="EJ4">
        <v>1.6724513141182398</v>
      </c>
      <c r="EK4">
        <v>6.1555809877542762</v>
      </c>
      <c r="EL4">
        <v>0.23877852867303243</v>
      </c>
      <c r="EM4" s="33"/>
      <c r="EN4" s="33"/>
      <c r="EO4">
        <v>15.170946602197452</v>
      </c>
      <c r="EP4">
        <v>1.6359849769512826</v>
      </c>
      <c r="EQ4">
        <v>5.6942507482490017</v>
      </c>
      <c r="ER4">
        <v>0.2538971667465032</v>
      </c>
      <c r="ES4" s="33"/>
      <c r="ET4" s="33"/>
      <c r="EU4">
        <v>13.566529656945622</v>
      </c>
      <c r="EV4">
        <v>1.6032166149550939</v>
      </c>
      <c r="EW4">
        <v>5.30133684040986</v>
      </c>
      <c r="EX4">
        <v>0.26861395996427256</v>
      </c>
      <c r="FA4">
        <f t="shared" si="42"/>
        <v>3.7350082075580135</v>
      </c>
      <c r="FB4">
        <f t="shared" si="43"/>
        <v>3.8679989936870882</v>
      </c>
      <c r="FC4">
        <f t="shared" si="44"/>
        <v>0.36451311492184524</v>
      </c>
      <c r="FD4">
        <f t="shared" si="45"/>
        <v>0.80121106811060905</v>
      </c>
      <c r="FG4">
        <f t="shared" si="46"/>
        <v>4.2187479580693727</v>
      </c>
      <c r="FH4">
        <f t="shared" si="47"/>
        <v>3.9542172398522206</v>
      </c>
      <c r="FI4">
        <f t="shared" si="48"/>
        <v>0.39404481804563524</v>
      </c>
      <c r="FJ4">
        <f t="shared" si="49"/>
        <v>0.7535019096570319</v>
      </c>
      <c r="FM4">
        <f t="shared" si="50"/>
        <v>4.7176692653476673</v>
      </c>
      <c r="FN4">
        <f t="shared" si="15"/>
        <v>4.0350380227198412</v>
      </c>
      <c r="FO4">
        <f t="shared" si="15"/>
        <v>0.42324984575523161</v>
      </c>
      <c r="FP4">
        <f t="shared" si="15"/>
        <v>0.71221912675516108</v>
      </c>
    </row>
    <row r="5" spans="1:172" ht="14.4" customHeight="1">
      <c r="A5" s="38"/>
      <c r="B5" s="38"/>
      <c r="C5" s="38"/>
      <c r="D5" s="38"/>
      <c r="E5" s="38"/>
      <c r="F5" s="38"/>
      <c r="G5" s="38"/>
      <c r="H5" s="38"/>
      <c r="I5" t="s">
        <v>152</v>
      </c>
      <c r="J5" t="s">
        <v>153</v>
      </c>
      <c r="K5" t="s">
        <v>157</v>
      </c>
      <c r="L5" t="s">
        <v>157</v>
      </c>
      <c r="O5" s="35"/>
      <c r="P5" s="5" t="s">
        <v>28</v>
      </c>
      <c r="Q5" s="4">
        <v>36.791891989428031</v>
      </c>
      <c r="R5">
        <f t="shared" si="16"/>
        <v>0.36791891989428033</v>
      </c>
      <c r="T5">
        <f t="shared" si="17"/>
        <v>2.1953672713464192</v>
      </c>
      <c r="U5">
        <f t="shared" si="18"/>
        <v>-0.39241742358782339</v>
      </c>
      <c r="V5">
        <f t="shared" si="19"/>
        <v>0.52575255748160588</v>
      </c>
      <c r="W5">
        <f t="shared" si="0"/>
        <v>-2.2588470328630219</v>
      </c>
      <c r="X5" s="35"/>
      <c r="Y5" s="5" t="s">
        <v>28</v>
      </c>
      <c r="Z5" s="4">
        <v>36.791891989428031</v>
      </c>
      <c r="AA5">
        <f t="shared" si="20"/>
        <v>0.36791891989428033</v>
      </c>
      <c r="AC5">
        <f t="shared" si="21"/>
        <v>2.1012616175352883</v>
      </c>
      <c r="AD5">
        <f t="shared" si="22"/>
        <v>-0.37559622984243096</v>
      </c>
      <c r="AE5">
        <f t="shared" si="23"/>
        <v>0.50321587817038671</v>
      </c>
      <c r="AF5">
        <f t="shared" si="1"/>
        <v>-2.1620202833430939</v>
      </c>
      <c r="AG5" s="35"/>
      <c r="AH5" s="5" t="s">
        <v>28</v>
      </c>
      <c r="AI5" s="4">
        <v>36.791891989428031</v>
      </c>
      <c r="AJ5">
        <f t="shared" si="24"/>
        <v>0.36791891989428033</v>
      </c>
      <c r="AL5">
        <f t="shared" si="25"/>
        <v>2.0148921321513176</v>
      </c>
      <c r="AM5">
        <f t="shared" si="26"/>
        <v>-0.36015786043001025</v>
      </c>
      <c r="AN5">
        <f t="shared" si="27"/>
        <v>0.48253187762903599</v>
      </c>
      <c r="AO5">
        <f t="shared" si="2"/>
        <v>-2.0731533960865316</v>
      </c>
      <c r="AQ5" s="34"/>
      <c r="AR5" s="34"/>
      <c r="AS5">
        <f t="shared" si="3"/>
        <v>8.9832997596207846</v>
      </c>
      <c r="AT5">
        <f t="shared" si="4"/>
        <v>0.67542211798505014</v>
      </c>
      <c r="AU5">
        <f t="shared" si="5"/>
        <v>1.6917314946424564</v>
      </c>
      <c r="AV5">
        <f t="shared" si="6"/>
        <v>0.10447086681936152</v>
      </c>
      <c r="AW5" s="34"/>
      <c r="AX5" s="34"/>
      <c r="AY5">
        <f t="shared" si="7"/>
        <v>8.1764789974192045</v>
      </c>
      <c r="AZ5">
        <f t="shared" si="8"/>
        <v>0.68687961855054036</v>
      </c>
      <c r="BA5">
        <f t="shared" si="9"/>
        <v>1.6540318920224024</v>
      </c>
      <c r="BB5">
        <f t="shared" si="10"/>
        <v>0.11509236681089952</v>
      </c>
      <c r="BC5" s="34"/>
      <c r="BD5" s="34"/>
      <c r="BE5">
        <f t="shared" si="28"/>
        <v>7.4999183375124838</v>
      </c>
      <c r="BF5">
        <f t="shared" si="29"/>
        <v>0.69756619927874963</v>
      </c>
      <c r="BG5">
        <f t="shared" si="30"/>
        <v>1.6201712890381812</v>
      </c>
      <c r="BH5">
        <f t="shared" si="31"/>
        <v>0.12578849468571551</v>
      </c>
      <c r="BL5" s="5" t="s">
        <v>28</v>
      </c>
      <c r="BM5" s="5">
        <v>988.428</v>
      </c>
      <c r="BN5" s="5">
        <v>20.854399999999998</v>
      </c>
      <c r="BO5" s="5">
        <v>35.695799999999998</v>
      </c>
      <c r="BP5" s="5">
        <v>4.2535000000000003E-2</v>
      </c>
      <c r="BQ5" t="s">
        <v>29</v>
      </c>
      <c r="BU5" s="5" t="s">
        <v>28</v>
      </c>
      <c r="BV5" s="4">
        <v>36.791891989428031</v>
      </c>
      <c r="BW5" s="5">
        <v>988.428</v>
      </c>
      <c r="BX5" s="5">
        <v>20.854399999999998</v>
      </c>
      <c r="BY5" s="5">
        <v>35.695799999999998</v>
      </c>
      <c r="BZ5" s="5">
        <v>4.2535000000000003E-2</v>
      </c>
      <c r="CA5">
        <f t="shared" si="11"/>
        <v>110.02950212603446</v>
      </c>
      <c r="CB5">
        <f t="shared" si="12"/>
        <v>30.876098730988836</v>
      </c>
      <c r="CC5">
        <f t="shared" si="32"/>
        <v>21.100156917953594</v>
      </c>
      <c r="CD5">
        <f t="shared" si="33"/>
        <v>0.40714699987649589</v>
      </c>
      <c r="CE5" s="33"/>
      <c r="CF5" s="33"/>
      <c r="CG5" s="33"/>
      <c r="CI5" t="s">
        <v>29</v>
      </c>
      <c r="CM5" s="5" t="s">
        <v>28</v>
      </c>
      <c r="CN5" s="4">
        <v>36.791891989428031</v>
      </c>
      <c r="CO5" s="5">
        <v>988.428</v>
      </c>
      <c r="CP5" s="5">
        <v>20.854399999999998</v>
      </c>
      <c r="CQ5" s="5">
        <v>35.695799999999998</v>
      </c>
      <c r="CR5" s="5">
        <v>4.2535000000000003E-2</v>
      </c>
      <c r="CS5">
        <f t="shared" si="34"/>
        <v>120.88675337048917</v>
      </c>
      <c r="CT5">
        <f t="shared" si="35"/>
        <v>30.361069737383012</v>
      </c>
      <c r="CU5">
        <f t="shared" si="36"/>
        <v>21.581083274249544</v>
      </c>
      <c r="CV5">
        <f t="shared" si="37"/>
        <v>0.36957272822346582</v>
      </c>
      <c r="CW5" s="33"/>
      <c r="CX5" s="33"/>
      <c r="CY5" s="33"/>
      <c r="CZ5" t="s">
        <v>29</v>
      </c>
      <c r="DD5" s="5" t="s">
        <v>28</v>
      </c>
      <c r="DE5" s="4">
        <v>36.791891989428031</v>
      </c>
      <c r="DF5" s="5">
        <v>988.428</v>
      </c>
      <c r="DG5" s="5">
        <v>20.854399999999998</v>
      </c>
      <c r="DH5" s="5">
        <v>35.695799999999998</v>
      </c>
      <c r="DI5" s="5">
        <v>4.2535000000000003E-2</v>
      </c>
      <c r="DJ5">
        <f t="shared" si="38"/>
        <v>131.79183499321064</v>
      </c>
      <c r="DK5">
        <f t="shared" si="39"/>
        <v>29.895943957093188</v>
      </c>
      <c r="DL5">
        <f t="shared" si="40"/>
        <v>22.0321149013762</v>
      </c>
      <c r="DM5">
        <f t="shared" si="41"/>
        <v>0.33814698320601067</v>
      </c>
      <c r="DN5" s="33"/>
      <c r="DO5" s="33"/>
      <c r="DP5" s="33"/>
      <c r="DY5" s="33"/>
      <c r="DZ5" s="33"/>
      <c r="EA5" s="3" t="s">
        <v>73</v>
      </c>
      <c r="EB5" s="3"/>
      <c r="EC5" s="3">
        <v>39.217100000000002</v>
      </c>
      <c r="ED5" s="3">
        <v>6.8122699999999998</v>
      </c>
      <c r="EE5" s="3">
        <v>2.6387800000000001</v>
      </c>
      <c r="EF5" s="3">
        <v>6.6311500000000004E-4</v>
      </c>
      <c r="EG5" s="33"/>
      <c r="EH5" s="33"/>
      <c r="EI5">
        <v>16.717177621516743</v>
      </c>
      <c r="EJ5">
        <v>1.6153702410408084</v>
      </c>
      <c r="EK5">
        <v>5.8584882736180512</v>
      </c>
      <c r="EL5">
        <v>0.23133739541268997</v>
      </c>
      <c r="EM5" s="33"/>
      <c r="EN5" s="33"/>
      <c r="EO5">
        <v>14.816014291685038</v>
      </c>
      <c r="EP5">
        <v>1.5825024025419152</v>
      </c>
      <c r="EQ5">
        <v>5.4309274916210004</v>
      </c>
      <c r="ER5">
        <v>0.24631893688437087</v>
      </c>
      <c r="ES5" s="33"/>
      <c r="ET5" s="33"/>
      <c r="EU5">
        <v>13.262032122046763</v>
      </c>
      <c r="EV5">
        <v>1.5529254233777208</v>
      </c>
      <c r="EW5">
        <v>5.0660329891801092</v>
      </c>
      <c r="EX5">
        <v>0.26092125108442632</v>
      </c>
      <c r="FA5">
        <f t="shared" si="42"/>
        <v>2.3459163315656539</v>
      </c>
      <c r="FB5">
        <f t="shared" si="43"/>
        <v>4.2171570497737703</v>
      </c>
      <c r="FC5">
        <f t="shared" si="44"/>
        <v>0.45041995080590264</v>
      </c>
      <c r="FD5">
        <f t="shared" si="45"/>
        <v>2.8664410214226219E-3</v>
      </c>
      <c r="FG5">
        <f t="shared" si="46"/>
        <v>2.6469399413315364</v>
      </c>
      <c r="FH5">
        <f t="shared" si="47"/>
        <v>4.3047454392850852</v>
      </c>
      <c r="FI5">
        <f t="shared" si="48"/>
        <v>0.48588017499242808</v>
      </c>
      <c r="FJ5">
        <f t="shared" si="49"/>
        <v>2.6920991475019441E-3</v>
      </c>
      <c r="FM5">
        <f t="shared" si="50"/>
        <v>2.9570958386389075</v>
      </c>
      <c r="FN5">
        <f t="shared" si="15"/>
        <v>4.3867335143389168</v>
      </c>
      <c r="FO5">
        <f t="shared" si="15"/>
        <v>0.52087698710920993</v>
      </c>
      <c r="FP5">
        <f t="shared" si="15"/>
        <v>2.5414373005034989E-3</v>
      </c>
    </row>
    <row r="6" spans="1:172" ht="14.4" customHeight="1">
      <c r="A6" s="38"/>
      <c r="B6" s="38"/>
      <c r="C6" s="38"/>
      <c r="D6" s="38"/>
      <c r="E6" s="38"/>
      <c r="F6" s="38"/>
      <c r="G6" s="38"/>
      <c r="H6" s="38"/>
      <c r="O6" s="35"/>
      <c r="P6" s="5" t="s">
        <v>30</v>
      </c>
      <c r="Q6" s="4">
        <v>35.176505584342848</v>
      </c>
      <c r="R6">
        <f t="shared" si="16"/>
        <v>0.35176505584342849</v>
      </c>
      <c r="T6">
        <f t="shared" si="17"/>
        <v>2.2497526315799501</v>
      </c>
      <c r="U6">
        <f t="shared" si="18"/>
        <v>-0.31606037781994567</v>
      </c>
      <c r="V6">
        <f t="shared" si="19"/>
        <v>0.63452327794866803</v>
      </c>
      <c r="W6">
        <f t="shared" si="0"/>
        <v>-2.1892337717641022</v>
      </c>
      <c r="X6" s="35"/>
      <c r="Y6" s="5" t="s">
        <v>30</v>
      </c>
      <c r="Z6" s="4">
        <v>35.176505584342848</v>
      </c>
      <c r="AA6">
        <f t="shared" si="20"/>
        <v>0.35176505584342849</v>
      </c>
      <c r="AC6">
        <f t="shared" si="21"/>
        <v>2.1533157186900631</v>
      </c>
      <c r="AD6">
        <f t="shared" si="22"/>
        <v>-0.30251227182112678</v>
      </c>
      <c r="AE6">
        <f t="shared" si="23"/>
        <v>0.60732408047993658</v>
      </c>
      <c r="AF6">
        <f t="shared" si="1"/>
        <v>-2.0953910338649817</v>
      </c>
      <c r="AG6" s="35"/>
      <c r="AH6" s="5" t="s">
        <v>30</v>
      </c>
      <c r="AI6" s="4">
        <v>35.176505584342848</v>
      </c>
      <c r="AJ6">
        <f t="shared" si="24"/>
        <v>0.35176505584342849</v>
      </c>
      <c r="AL6">
        <f t="shared" si="25"/>
        <v>2.0648066206603635</v>
      </c>
      <c r="AM6">
        <f t="shared" si="26"/>
        <v>-0.29007791856330939</v>
      </c>
      <c r="AN6">
        <f t="shared" si="27"/>
        <v>0.58236085464712828</v>
      </c>
      <c r="AO6">
        <f t="shared" si="2"/>
        <v>-2.0092628507949524</v>
      </c>
      <c r="AQ6" s="34"/>
      <c r="AR6" s="34"/>
      <c r="AS6">
        <f t="shared" si="3"/>
        <v>9.4853891603935647</v>
      </c>
      <c r="AT6">
        <f t="shared" si="4"/>
        <v>0.72901543247627143</v>
      </c>
      <c r="AU6">
        <f t="shared" si="5"/>
        <v>1.8861227707845019</v>
      </c>
      <c r="AV6">
        <f t="shared" si="6"/>
        <v>0.11200253525206309</v>
      </c>
      <c r="AW6" s="34"/>
      <c r="AX6" s="34"/>
      <c r="AY6">
        <f t="shared" si="7"/>
        <v>8.6133706157430403</v>
      </c>
      <c r="AZ6">
        <f t="shared" si="8"/>
        <v>0.73895941982548119</v>
      </c>
      <c r="BA6">
        <f t="shared" si="9"/>
        <v>1.8355131358489798</v>
      </c>
      <c r="BB6">
        <f t="shared" si="10"/>
        <v>0.1230221284288818</v>
      </c>
      <c r="BC6" s="34"/>
      <c r="BD6" s="34"/>
      <c r="BE6">
        <f t="shared" si="28"/>
        <v>7.8837731913827129</v>
      </c>
      <c r="BF6">
        <f t="shared" si="29"/>
        <v>0.74820526622781103</v>
      </c>
      <c r="BG6">
        <f t="shared" si="30"/>
        <v>1.7902599891613709</v>
      </c>
      <c r="BH6">
        <f t="shared" si="31"/>
        <v>0.13408748072675181</v>
      </c>
      <c r="BL6" s="5" t="s">
        <v>30</v>
      </c>
      <c r="BM6" s="5">
        <v>922.11199999999997</v>
      </c>
      <c r="BN6" s="5">
        <v>27.291499999999999</v>
      </c>
      <c r="BO6" s="5">
        <v>33.638100000000001</v>
      </c>
      <c r="BP6" s="5">
        <v>0.13997200000000001</v>
      </c>
      <c r="BQ6" t="s">
        <v>31</v>
      </c>
      <c r="BU6" s="5" t="s">
        <v>30</v>
      </c>
      <c r="BV6" s="4">
        <v>35.176505584342848</v>
      </c>
      <c r="BW6" s="5">
        <v>922.11199999999997</v>
      </c>
      <c r="BX6" s="5">
        <v>27.291499999999999</v>
      </c>
      <c r="BY6" s="5">
        <v>33.638100000000001</v>
      </c>
      <c r="BZ6" s="5">
        <v>0.13997200000000001</v>
      </c>
      <c r="CA6">
        <f t="shared" si="11"/>
        <v>97.213934442489446</v>
      </c>
      <c r="CB6">
        <f t="shared" si="12"/>
        <v>37.436107363733079</v>
      </c>
      <c r="CC6">
        <f t="shared" si="32"/>
        <v>17.834523033730612</v>
      </c>
      <c r="CD6">
        <f t="shared" si="33"/>
        <v>1.2497217110754797</v>
      </c>
      <c r="CE6" s="33"/>
      <c r="CF6" s="33"/>
      <c r="CG6" s="33"/>
      <c r="CI6" t="s">
        <v>31</v>
      </c>
      <c r="CM6" s="5" t="s">
        <v>30</v>
      </c>
      <c r="CN6" s="4">
        <v>35.176505584342848</v>
      </c>
      <c r="CO6" s="5">
        <v>922.11199999999997</v>
      </c>
      <c r="CP6" s="5">
        <v>27.291499999999999</v>
      </c>
      <c r="CQ6" s="5">
        <v>33.638100000000001</v>
      </c>
      <c r="CR6" s="5">
        <v>0.13997200000000001</v>
      </c>
      <c r="CS6">
        <f t="shared" si="34"/>
        <v>107.05588336285157</v>
      </c>
      <c r="CT6">
        <f t="shared" si="35"/>
        <v>36.932339270328789</v>
      </c>
      <c r="CU6">
        <f t="shared" si="36"/>
        <v>18.326264924517346</v>
      </c>
      <c r="CV6">
        <f t="shared" si="37"/>
        <v>1.1377790466445783</v>
      </c>
      <c r="CW6" s="33"/>
      <c r="CX6" s="33"/>
      <c r="CY6" s="33"/>
      <c r="CZ6" t="s">
        <v>31</v>
      </c>
      <c r="DD6" s="5" t="s">
        <v>30</v>
      </c>
      <c r="DE6" s="4">
        <v>35.176505584342848</v>
      </c>
      <c r="DF6" s="5">
        <v>922.11199999999997</v>
      </c>
      <c r="DG6" s="5">
        <v>27.291499999999999</v>
      </c>
      <c r="DH6" s="5">
        <v>33.638100000000001</v>
      </c>
      <c r="DI6" s="5">
        <v>0.13997200000000001</v>
      </c>
      <c r="DJ6">
        <f t="shared" si="38"/>
        <v>116.96328364797533</v>
      </c>
      <c r="DK6">
        <f t="shared" si="39"/>
        <v>36.475952832561823</v>
      </c>
      <c r="DL6">
        <f t="shared" si="40"/>
        <v>18.78950554872057</v>
      </c>
      <c r="DM6">
        <f t="shared" si="41"/>
        <v>1.0438856725576036</v>
      </c>
      <c r="DN6" s="33"/>
      <c r="DO6" s="33"/>
      <c r="DP6" s="33"/>
      <c r="DY6" s="33"/>
      <c r="DZ6" s="33"/>
      <c r="EA6" s="3" t="s">
        <v>74</v>
      </c>
      <c r="EB6" s="3"/>
      <c r="EC6" s="3">
        <v>41.562399999999997</v>
      </c>
      <c r="ED6" s="3">
        <v>5.1677099999999996</v>
      </c>
      <c r="EE6" s="3">
        <v>2.1410100000000001</v>
      </c>
      <c r="EF6" s="3">
        <v>0.22878299999999999</v>
      </c>
      <c r="EG6" s="33"/>
      <c r="EH6" s="33"/>
      <c r="EI6">
        <v>17.817467118192202</v>
      </c>
      <c r="EJ6">
        <v>1.7666032401101603</v>
      </c>
      <c r="EK6">
        <v>6.6550539907011483</v>
      </c>
      <c r="EL6">
        <v>0.25100368258702316</v>
      </c>
      <c r="EM6" s="33"/>
      <c r="EN6" s="33"/>
      <c r="EO6">
        <v>15.748084976792253</v>
      </c>
      <c r="EP6">
        <v>1.7240317886439105</v>
      </c>
      <c r="EQ6">
        <v>6.1357368770443195</v>
      </c>
      <c r="ER6">
        <v>0.26632574095706946</v>
      </c>
      <c r="ES6" s="33"/>
      <c r="ET6" s="33"/>
      <c r="EU6">
        <v>14.061036645992298</v>
      </c>
      <c r="EV6">
        <v>1.6858634669325814</v>
      </c>
      <c r="EW6">
        <v>5.6948533218577451</v>
      </c>
      <c r="EX6">
        <v>0.28120999388376761</v>
      </c>
      <c r="FA6">
        <f t="shared" si="42"/>
        <v>2.3326772388182753</v>
      </c>
      <c r="FB6">
        <f t="shared" si="43"/>
        <v>2.9252238887990241</v>
      </c>
      <c r="FC6">
        <f t="shared" si="44"/>
        <v>0.3217118903906041</v>
      </c>
      <c r="FD6">
        <f t="shared" si="45"/>
        <v>0.91147268295827</v>
      </c>
      <c r="FG6">
        <f t="shared" si="46"/>
        <v>2.6392034371956949</v>
      </c>
      <c r="FH6">
        <f t="shared" si="47"/>
        <v>2.9974563311647628</v>
      </c>
      <c r="FI6">
        <f t="shared" si="48"/>
        <v>0.3489409736604217</v>
      </c>
      <c r="FJ6">
        <f t="shared" si="49"/>
        <v>0.85903450105064683</v>
      </c>
      <c r="FM6">
        <f t="shared" si="50"/>
        <v>2.9558560329793457</v>
      </c>
      <c r="FN6">
        <f t="shared" si="15"/>
        <v>3.0653194053742783</v>
      </c>
      <c r="FO6">
        <f t="shared" si="15"/>
        <v>0.37595524923925011</v>
      </c>
      <c r="FP6">
        <f t="shared" si="15"/>
        <v>0.81356639157910848</v>
      </c>
    </row>
    <row r="7" spans="1:172" ht="14.4" customHeight="1">
      <c r="A7" s="38"/>
      <c r="B7" s="38"/>
      <c r="C7" s="38"/>
      <c r="D7" s="38"/>
      <c r="E7" s="38"/>
      <c r="F7" s="38"/>
      <c r="G7" s="38"/>
      <c r="H7" s="38"/>
      <c r="O7" s="35"/>
      <c r="P7" s="3" t="s">
        <v>32</v>
      </c>
      <c r="Q7" s="4">
        <v>18.52547732174525</v>
      </c>
      <c r="R7">
        <f t="shared" si="16"/>
        <v>0.18525477321745248</v>
      </c>
      <c r="T7">
        <f t="shared" si="17"/>
        <v>2.8103443064073259</v>
      </c>
      <c r="U7">
        <f t="shared" si="18"/>
        <v>0.47101033363769068</v>
      </c>
      <c r="V7">
        <f t="shared" si="19"/>
        <v>1.7557066276034206</v>
      </c>
      <c r="W7">
        <f t="shared" si="0"/>
        <v>-1.4716764279850605</v>
      </c>
      <c r="X7" s="35"/>
      <c r="Y7" s="3" t="s">
        <v>32</v>
      </c>
      <c r="Z7" s="4">
        <v>18.52547732174525</v>
      </c>
      <c r="AA7">
        <f t="shared" si="20"/>
        <v>0.18525477321745248</v>
      </c>
      <c r="AC7">
        <f t="shared" si="21"/>
        <v>2.6898773158310059</v>
      </c>
      <c r="AD7">
        <f t="shared" si="22"/>
        <v>0.45082021056475746</v>
      </c>
      <c r="AE7">
        <f t="shared" si="23"/>
        <v>1.6804472747618231</v>
      </c>
      <c r="AF7">
        <f t="shared" si="1"/>
        <v>-1.4085921895245745</v>
      </c>
      <c r="AG7" s="35"/>
      <c r="AH7" s="3" t="s">
        <v>32</v>
      </c>
      <c r="AI7" s="4">
        <v>18.52547732174525</v>
      </c>
      <c r="AJ7">
        <f t="shared" si="24"/>
        <v>0.18525477321745248</v>
      </c>
      <c r="AL7">
        <f t="shared" si="25"/>
        <v>2.5793135870808239</v>
      </c>
      <c r="AM7">
        <f t="shared" si="26"/>
        <v>0.43228986229101729</v>
      </c>
      <c r="AN7">
        <f t="shared" si="27"/>
        <v>1.6113747874880495</v>
      </c>
      <c r="AO7">
        <f t="shared" si="2"/>
        <v>-1.3506939337767629</v>
      </c>
      <c r="AQ7" s="34"/>
      <c r="AR7" s="34"/>
      <c r="AS7">
        <f t="shared" si="3"/>
        <v>16.615638104694764</v>
      </c>
      <c r="AT7">
        <f t="shared" si="4"/>
        <v>1.6016115380622491</v>
      </c>
      <c r="AU7">
        <f t="shared" si="5"/>
        <v>5.787535930017337</v>
      </c>
      <c r="AV7">
        <f t="shared" si="6"/>
        <v>0.22954035458093885</v>
      </c>
      <c r="AW7" s="34"/>
      <c r="AX7" s="34"/>
      <c r="AY7">
        <f t="shared" si="7"/>
        <v>14.729868687886059</v>
      </c>
      <c r="AZ7">
        <f t="shared" si="8"/>
        <v>1.569599059395187</v>
      </c>
      <c r="BA7">
        <f t="shared" si="9"/>
        <v>5.3679563856734127</v>
      </c>
      <c r="BB7">
        <f t="shared" si="10"/>
        <v>0.2444872326760287</v>
      </c>
      <c r="BC7" s="34"/>
      <c r="BD7" s="34"/>
      <c r="BE7">
        <f t="shared" si="28"/>
        <v>13.188082581817781</v>
      </c>
      <c r="BF7">
        <f t="shared" si="29"/>
        <v>1.5407816649423867</v>
      </c>
      <c r="BG7">
        <f t="shared" si="30"/>
        <v>5.0096937600402471</v>
      </c>
      <c r="BH7">
        <f t="shared" si="31"/>
        <v>0.2590604274761043</v>
      </c>
      <c r="BL7" s="3" t="s">
        <v>32</v>
      </c>
      <c r="BM7" s="3">
        <v>664.697</v>
      </c>
      <c r="BN7" s="3">
        <v>34.773800000000001</v>
      </c>
      <c r="BO7" s="3">
        <v>28.347000000000001</v>
      </c>
      <c r="BP7" t="s">
        <v>168</v>
      </c>
      <c r="BU7" s="3" t="s">
        <v>32</v>
      </c>
      <c r="BV7" s="4">
        <v>18.52547732174525</v>
      </c>
      <c r="BW7" s="3">
        <v>664.697</v>
      </c>
      <c r="BX7" s="3">
        <v>34.773800000000001</v>
      </c>
      <c r="BY7" s="3">
        <v>28.347000000000001</v>
      </c>
      <c r="BZ7" t="s">
        <v>168</v>
      </c>
      <c r="CA7">
        <f t="shared" si="11"/>
        <v>40.004301719365763</v>
      </c>
      <c r="CB7">
        <f t="shared" si="12"/>
        <v>21.711756673576403</v>
      </c>
      <c r="CC7">
        <f t="shared" si="32"/>
        <v>4.8979393549812631</v>
      </c>
      <c r="CD7" t="e">
        <f t="shared" si="33"/>
        <v>#VALUE!</v>
      </c>
      <c r="CE7" s="33"/>
      <c r="CF7" s="33"/>
      <c r="CG7" s="33"/>
      <c r="CM7" s="3" t="s">
        <v>32</v>
      </c>
      <c r="CN7" s="4">
        <v>18.52547732174525</v>
      </c>
      <c r="CO7" s="3">
        <v>664.697</v>
      </c>
      <c r="CP7" s="3">
        <v>34.773800000000001</v>
      </c>
      <c r="CQ7" s="3">
        <v>28.347000000000001</v>
      </c>
      <c r="CR7" t="s">
        <v>168</v>
      </c>
      <c r="CS7">
        <f t="shared" si="34"/>
        <v>45.125792638372346</v>
      </c>
      <c r="CT7">
        <f t="shared" si="35"/>
        <v>22.154574948203255</v>
      </c>
      <c r="CU7">
        <f t="shared" si="36"/>
        <v>5.2807806105980228</v>
      </c>
      <c r="CV7" t="e">
        <f t="shared" si="37"/>
        <v>#VALUE!</v>
      </c>
      <c r="CW7" s="33"/>
      <c r="CX7" s="33"/>
      <c r="CY7" s="33"/>
      <c r="DD7" s="3" t="s">
        <v>32</v>
      </c>
      <c r="DE7" s="4">
        <v>18.52547732174525</v>
      </c>
      <c r="DF7" s="3">
        <v>664.697</v>
      </c>
      <c r="DG7" s="3">
        <v>34.773800000000001</v>
      </c>
      <c r="DH7" s="3">
        <v>28.347000000000001</v>
      </c>
      <c r="DI7" t="s">
        <v>168</v>
      </c>
      <c r="DJ7">
        <f t="shared" si="38"/>
        <v>50.401337410216719</v>
      </c>
      <c r="DK7">
        <f t="shared" si="39"/>
        <v>22.568934191789122</v>
      </c>
      <c r="DL7">
        <f t="shared" si="40"/>
        <v>5.6584297080411288</v>
      </c>
      <c r="DM7" t="e">
        <f t="shared" si="41"/>
        <v>#VALUE!</v>
      </c>
      <c r="DN7" s="33"/>
      <c r="DO7" s="33"/>
      <c r="DP7" s="33"/>
      <c r="DY7" s="33"/>
      <c r="DZ7" s="33"/>
      <c r="EA7" s="3" t="s">
        <v>75</v>
      </c>
      <c r="EB7" s="3"/>
      <c r="EC7" s="3">
        <v>67.750399999999999</v>
      </c>
      <c r="ED7" s="3">
        <v>5.5526400000000002</v>
      </c>
      <c r="EE7" s="3">
        <v>3.7457099999999999</v>
      </c>
      <c r="EF7" s="3">
        <v>2.07209E-3</v>
      </c>
      <c r="EG7" s="33"/>
      <c r="EH7" s="33"/>
      <c r="EI7">
        <v>17.348136715793075</v>
      </c>
      <c r="EJ7">
        <v>1.7016187727970178</v>
      </c>
      <c r="EK7">
        <v>6.3090696697046553</v>
      </c>
      <c r="EL7">
        <v>0.24257212174103088</v>
      </c>
      <c r="EM7" s="33"/>
      <c r="EN7" s="33"/>
      <c r="EO7">
        <v>15.350819518852893</v>
      </c>
      <c r="EP7">
        <v>1.6632833002379681</v>
      </c>
      <c r="EQ7">
        <v>5.8300779222850556</v>
      </c>
      <c r="ER7">
        <v>0.25775673895245904</v>
      </c>
      <c r="ES7" s="33"/>
      <c r="ET7" s="33"/>
      <c r="EU7">
        <v>13.720730992154927</v>
      </c>
      <c r="EV7">
        <v>1.6288598277734303</v>
      </c>
      <c r="EW7">
        <v>5.4225349751703948</v>
      </c>
      <c r="EX7">
        <v>0.27252819209604434</v>
      </c>
      <c r="FA7">
        <f t="shared" si="42"/>
        <v>3.9053416000764307</v>
      </c>
      <c r="FB7">
        <f t="shared" si="43"/>
        <v>3.2631515876337609</v>
      </c>
      <c r="FC7">
        <f t="shared" si="44"/>
        <v>0.59370243096005415</v>
      </c>
      <c r="FD7">
        <f t="shared" si="45"/>
        <v>8.5421605134499163E-3</v>
      </c>
      <c r="FG7">
        <f t="shared" si="46"/>
        <v>4.4134712102369065</v>
      </c>
      <c r="FH7">
        <f t="shared" si="47"/>
        <v>3.3383609389967281</v>
      </c>
      <c r="FI7">
        <f t="shared" si="48"/>
        <v>0.64248026354541354</v>
      </c>
      <c r="FJ7">
        <f t="shared" si="49"/>
        <v>8.038936279303948E-3</v>
      </c>
      <c r="FM7">
        <f t="shared" si="50"/>
        <v>4.9378127184869012</v>
      </c>
      <c r="FN7">
        <f t="shared" si="15"/>
        <v>3.408912114672372</v>
      </c>
      <c r="FO7">
        <f t="shared" si="15"/>
        <v>0.69076732877731173</v>
      </c>
      <c r="FP7">
        <f t="shared" si="15"/>
        <v>7.6032133925790484E-3</v>
      </c>
    </row>
    <row r="8" spans="1:172" ht="14.4" customHeight="1">
      <c r="A8" s="38"/>
      <c r="B8" s="38"/>
      <c r="C8" s="38"/>
      <c r="D8" s="38"/>
      <c r="E8" s="38"/>
      <c r="F8" s="38"/>
      <c r="G8" s="38"/>
      <c r="H8" s="38"/>
      <c r="O8" s="35"/>
      <c r="P8" t="s">
        <v>33</v>
      </c>
      <c r="Q8" s="4">
        <v>36.222231478217509</v>
      </c>
      <c r="R8">
        <f t="shared" si="16"/>
        <v>0.36222231478217509</v>
      </c>
      <c r="T8">
        <f t="shared" si="17"/>
        <v>2.2145460833108346</v>
      </c>
      <c r="U8">
        <f t="shared" si="18"/>
        <v>-0.3654903715897842</v>
      </c>
      <c r="V8">
        <f t="shared" si="19"/>
        <v>0.56411018141043667</v>
      </c>
      <c r="W8">
        <f t="shared" si="0"/>
        <v>-2.2342981535485702</v>
      </c>
      <c r="X8" s="35"/>
      <c r="Y8" t="s">
        <v>33</v>
      </c>
      <c r="Z8" s="4">
        <v>36.222231478217509</v>
      </c>
      <c r="AA8">
        <f t="shared" si="20"/>
        <v>0.36222231478217509</v>
      </c>
      <c r="AC8">
        <f t="shared" si="21"/>
        <v>2.1196183189295095</v>
      </c>
      <c r="AD8">
        <f t="shared" si="22"/>
        <v>-0.3498234210849443</v>
      </c>
      <c r="AE8">
        <f t="shared" si="23"/>
        <v>0.53992928095882931</v>
      </c>
      <c r="AF8">
        <f t="shared" si="1"/>
        <v>-2.1385237055584905</v>
      </c>
      <c r="AG8" s="35"/>
      <c r="AH8" t="s">
        <v>33</v>
      </c>
      <c r="AI8" s="4">
        <v>36.222231478217509</v>
      </c>
      <c r="AJ8">
        <f t="shared" si="24"/>
        <v>0.36222231478217509</v>
      </c>
      <c r="AL8">
        <f t="shared" si="25"/>
        <v>2.0324943064369028</v>
      </c>
      <c r="AM8">
        <f t="shared" si="26"/>
        <v>-0.33544440773304818</v>
      </c>
      <c r="AN8">
        <f t="shared" si="27"/>
        <v>0.51773622620020721</v>
      </c>
      <c r="AO8">
        <f t="shared" si="2"/>
        <v>-2.0506226130009817</v>
      </c>
      <c r="AQ8" s="34"/>
      <c r="AR8" s="34"/>
      <c r="AS8">
        <f t="shared" si="3"/>
        <v>9.1572515387840046</v>
      </c>
      <c r="AT8">
        <f t="shared" si="4"/>
        <v>0.69385632001377817</v>
      </c>
      <c r="AU8">
        <f t="shared" si="5"/>
        <v>1.7578828897160808</v>
      </c>
      <c r="AV8">
        <f t="shared" si="6"/>
        <v>0.10706724825749203</v>
      </c>
      <c r="AW8" s="34"/>
      <c r="AX8" s="34"/>
      <c r="AY8">
        <f t="shared" si="7"/>
        <v>8.3279582569776736</v>
      </c>
      <c r="AZ8">
        <f t="shared" si="8"/>
        <v>0.70481253376382258</v>
      </c>
      <c r="BA8">
        <f t="shared" si="9"/>
        <v>1.7158855121158532</v>
      </c>
      <c r="BB8">
        <f t="shared" si="10"/>
        <v>0.11782866448681072</v>
      </c>
      <c r="BC8" s="34"/>
      <c r="BD8" s="34"/>
      <c r="BE8">
        <f t="shared" si="28"/>
        <v>7.6331019288663651</v>
      </c>
      <c r="BF8">
        <f t="shared" si="29"/>
        <v>0.7150202552037821</v>
      </c>
      <c r="BG8">
        <f t="shared" si="30"/>
        <v>1.6782242262444285</v>
      </c>
      <c r="BH8">
        <f t="shared" si="31"/>
        <v>0.12865477650981899</v>
      </c>
      <c r="BL8" t="s">
        <v>33</v>
      </c>
      <c r="BM8">
        <v>973.45600000000002</v>
      </c>
      <c r="BN8">
        <v>24.385999999999999</v>
      </c>
      <c r="BO8">
        <v>35.6952</v>
      </c>
      <c r="BP8">
        <v>0.12717999999999999</v>
      </c>
      <c r="BU8" t="s">
        <v>33</v>
      </c>
      <c r="BV8" s="4">
        <v>36.222231478217509</v>
      </c>
      <c r="BW8">
        <v>973.45600000000002</v>
      </c>
      <c r="BX8">
        <v>24.385999999999999</v>
      </c>
      <c r="BY8">
        <v>35.6952</v>
      </c>
      <c r="BZ8">
        <v>0.12717999999999999</v>
      </c>
      <c r="CA8">
        <f t="shared" si="11"/>
        <v>106.30438575123662</v>
      </c>
      <c r="CB8">
        <f t="shared" si="12"/>
        <v>35.145604783877673</v>
      </c>
      <c r="CC8">
        <f t="shared" si="32"/>
        <v>20.305789543105004</v>
      </c>
      <c r="CD8">
        <f t="shared" si="33"/>
        <v>1.1878515799167424</v>
      </c>
      <c r="CM8" t="s">
        <v>33</v>
      </c>
      <c r="CN8" s="4">
        <v>36.222231478217509</v>
      </c>
      <c r="CO8">
        <v>973.45600000000002</v>
      </c>
      <c r="CP8">
        <v>24.385999999999999</v>
      </c>
      <c r="CQ8">
        <v>35.6952</v>
      </c>
      <c r="CR8">
        <v>0.12717999999999999</v>
      </c>
      <c r="CS8">
        <f t="shared" si="34"/>
        <v>116.89011519532761</v>
      </c>
      <c r="CT8">
        <f t="shared" si="35"/>
        <v>34.59927119878882</v>
      </c>
      <c r="CU8">
        <f t="shared" si="36"/>
        <v>20.802786519238314</v>
      </c>
      <c r="CV8">
        <f t="shared" si="37"/>
        <v>1.0793638420151661</v>
      </c>
      <c r="CW8" s="34" t="s">
        <v>34</v>
      </c>
      <c r="CX8" s="34"/>
      <c r="CY8" s="34"/>
      <c r="DD8" t="s">
        <v>33</v>
      </c>
      <c r="DE8" s="4">
        <v>36.222231478217509</v>
      </c>
      <c r="DF8">
        <v>973.45600000000002</v>
      </c>
      <c r="DG8">
        <v>24.385999999999999</v>
      </c>
      <c r="DH8">
        <v>35.6952</v>
      </c>
      <c r="DI8">
        <v>0.12717999999999999</v>
      </c>
      <c r="DJ8">
        <f t="shared" si="38"/>
        <v>127.53085299682006</v>
      </c>
      <c r="DK8">
        <f t="shared" si="39"/>
        <v>34.105327537958971</v>
      </c>
      <c r="DL8">
        <f t="shared" si="40"/>
        <v>21.269625024946517</v>
      </c>
      <c r="DM8">
        <f t="shared" si="41"/>
        <v>0.98853694709339879</v>
      </c>
      <c r="DN8" s="34" t="s">
        <v>34</v>
      </c>
      <c r="DO8" s="34"/>
      <c r="DP8" s="34"/>
      <c r="EA8" s="5" t="s">
        <v>76</v>
      </c>
      <c r="EB8" s="5"/>
      <c r="EC8" s="5">
        <v>45.538699999999999</v>
      </c>
      <c r="ED8" s="5">
        <v>6.8696999999999999</v>
      </c>
      <c r="EE8" s="5">
        <v>1.77162</v>
      </c>
      <c r="EF8" s="5">
        <v>0.32552700000000001</v>
      </c>
      <c r="EI8">
        <v>17.148576543250861</v>
      </c>
      <c r="EJ8">
        <v>1.6742006471792887</v>
      </c>
      <c r="EK8">
        <v>6.1647547471212052</v>
      </c>
      <c r="EL8">
        <v>0.23900621507851683</v>
      </c>
      <c r="EO8">
        <v>15.181762567128057</v>
      </c>
      <c r="EP8">
        <v>1.6376227794931335</v>
      </c>
      <c r="EQ8">
        <v>5.7023729534825041</v>
      </c>
      <c r="ER8">
        <v>0.2541288868708852</v>
      </c>
      <c r="EU8">
        <v>13.575804075054078</v>
      </c>
      <c r="EV8">
        <v>1.6047556098369118</v>
      </c>
      <c r="EW8">
        <v>5.3085875701787639</v>
      </c>
      <c r="EX8">
        <v>0.26884903039750196</v>
      </c>
      <c r="FA8">
        <f t="shared" si="42"/>
        <v>2.6555381949717916</v>
      </c>
      <c r="FB8">
        <f t="shared" si="43"/>
        <v>4.1032716189508971</v>
      </c>
      <c r="FC8">
        <f t="shared" si="44"/>
        <v>0.28737882895135525</v>
      </c>
      <c r="FD8">
        <f t="shared" si="45"/>
        <v>1.3620022386993573</v>
      </c>
      <c r="FG8">
        <f t="shared" si="46"/>
        <v>2.9995660779599835</v>
      </c>
      <c r="FH8">
        <f t="shared" si="47"/>
        <v>4.1949221066198561</v>
      </c>
      <c r="FI8">
        <f t="shared" si="48"/>
        <v>0.31068118736745404</v>
      </c>
      <c r="FJ8">
        <f t="shared" si="49"/>
        <v>1.2809523703040888</v>
      </c>
      <c r="FM8">
        <f t="shared" si="50"/>
        <v>3.3544016802421774</v>
      </c>
      <c r="FN8">
        <f t="shared" si="15"/>
        <v>4.2808387507043228</v>
      </c>
      <c r="FO8">
        <f t="shared" si="15"/>
        <v>0.33372718761430203</v>
      </c>
      <c r="FP8">
        <f t="shared" si="15"/>
        <v>1.2108170876372433</v>
      </c>
    </row>
    <row r="9" spans="1:172" ht="14.4" customHeight="1">
      <c r="A9" s="38"/>
      <c r="B9" s="38"/>
      <c r="C9" s="38"/>
      <c r="D9" s="38"/>
      <c r="E9" s="38"/>
      <c r="F9" s="38"/>
      <c r="G9" s="38"/>
      <c r="H9" s="38"/>
      <c r="O9" s="35"/>
      <c r="P9" s="5" t="s">
        <v>35</v>
      </c>
      <c r="Q9" s="4">
        <v>36.054011178225736</v>
      </c>
      <c r="R9">
        <f t="shared" si="16"/>
        <v>0.36054011178225737</v>
      </c>
      <c r="T9">
        <f t="shared" si="17"/>
        <v>2.2202095713684566</v>
      </c>
      <c r="U9">
        <f t="shared" si="18"/>
        <v>-0.3575388343568825</v>
      </c>
      <c r="V9">
        <f t="shared" si="19"/>
        <v>0.57543715752568125</v>
      </c>
      <c r="W9">
        <f t="shared" si="0"/>
        <v>-2.2270488888348137</v>
      </c>
      <c r="X9" s="35"/>
      <c r="Y9" s="5" t="s">
        <v>35</v>
      </c>
      <c r="Z9" s="4">
        <v>36.054011178225736</v>
      </c>
      <c r="AA9">
        <f t="shared" si="20"/>
        <v>0.36054011178225737</v>
      </c>
      <c r="AC9">
        <f t="shared" si="21"/>
        <v>2.1250390383836866</v>
      </c>
      <c r="AD9">
        <f t="shared" si="22"/>
        <v>-0.34221273097127969</v>
      </c>
      <c r="AE9">
        <f t="shared" si="23"/>
        <v>0.5507707198671834</v>
      </c>
      <c r="AF9">
        <f t="shared" si="1"/>
        <v>-2.1315851846571436</v>
      </c>
      <c r="AG9" s="35"/>
      <c r="AH9" s="5" t="s">
        <v>35</v>
      </c>
      <c r="AI9" s="4">
        <v>36.054011178225736</v>
      </c>
      <c r="AJ9">
        <f t="shared" si="24"/>
        <v>0.36054011178225737</v>
      </c>
      <c r="AL9">
        <f t="shared" si="25"/>
        <v>2.0376922146305678</v>
      </c>
      <c r="AM9">
        <f t="shared" si="26"/>
        <v>-0.32814654462914211</v>
      </c>
      <c r="AN9">
        <f t="shared" si="27"/>
        <v>0.52813204258753765</v>
      </c>
      <c r="AO9">
        <f t="shared" si="2"/>
        <v>-2.0439692905130906</v>
      </c>
      <c r="AQ9" s="34"/>
      <c r="AR9" s="34"/>
      <c r="AS9">
        <f t="shared" si="3"/>
        <v>9.2092606610194885</v>
      </c>
      <c r="AT9">
        <f t="shared" si="4"/>
        <v>0.6993955378394221</v>
      </c>
      <c r="AU9">
        <f t="shared" si="5"/>
        <v>1.7779075827335213</v>
      </c>
      <c r="AV9">
        <f t="shared" si="6"/>
        <v>0.10784622718310827</v>
      </c>
      <c r="AW9" s="34"/>
      <c r="AX9" s="34"/>
      <c r="AY9">
        <f t="shared" si="7"/>
        <v>8.3732243588921857</v>
      </c>
      <c r="AZ9">
        <f t="shared" si="8"/>
        <v>0.71019710771771738</v>
      </c>
      <c r="BA9">
        <f t="shared" si="9"/>
        <v>1.7345893853194425</v>
      </c>
      <c r="BB9">
        <f t="shared" si="10"/>
        <v>0.1186490640264299</v>
      </c>
      <c r="BC9" s="34"/>
      <c r="BD9" s="34"/>
      <c r="BE9">
        <f t="shared" si="28"/>
        <v>7.6728813873478519</v>
      </c>
      <c r="BF9">
        <f t="shared" si="29"/>
        <v>0.72025746210836927</v>
      </c>
      <c r="BG9">
        <f t="shared" si="30"/>
        <v>1.6957617375871383</v>
      </c>
      <c r="BH9">
        <f t="shared" si="31"/>
        <v>0.12951361211451826</v>
      </c>
      <c r="BL9" s="5" t="s">
        <v>35</v>
      </c>
      <c r="BM9" s="5">
        <v>825.58600000000001</v>
      </c>
      <c r="BN9" s="5">
        <v>46.9651</v>
      </c>
      <c r="BO9" s="5">
        <v>37.071199999999997</v>
      </c>
      <c r="BP9" s="5">
        <v>2.7633100000000001E-2</v>
      </c>
      <c r="BQ9" s="34" t="s">
        <v>36</v>
      </c>
      <c r="BR9" s="34"/>
      <c r="BS9" s="34"/>
      <c r="BT9" s="34"/>
      <c r="BU9" s="5" t="s">
        <v>35</v>
      </c>
      <c r="BV9" s="4">
        <v>36.054011178225736</v>
      </c>
      <c r="BW9" s="5">
        <v>825.58600000000001</v>
      </c>
      <c r="BX9" s="5">
        <v>46.9651</v>
      </c>
      <c r="BY9" s="5">
        <v>37.071199999999997</v>
      </c>
      <c r="BZ9" s="5">
        <v>2.7633100000000001E-2</v>
      </c>
      <c r="CA9">
        <f t="shared" si="11"/>
        <v>89.647370227503757</v>
      </c>
      <c r="CB9">
        <f t="shared" si="12"/>
        <v>67.150986043012139</v>
      </c>
      <c r="CC9">
        <f t="shared" si="32"/>
        <v>20.851027556226104</v>
      </c>
      <c r="CD9">
        <f t="shared" si="33"/>
        <v>0.25622685857227756</v>
      </c>
      <c r="CI9" s="34" t="s">
        <v>36</v>
      </c>
      <c r="CJ9" s="34"/>
      <c r="CK9" s="34"/>
      <c r="CL9" s="34"/>
      <c r="CM9" s="5" t="s">
        <v>35</v>
      </c>
      <c r="CN9" s="4">
        <v>36.054011178225736</v>
      </c>
      <c r="CO9" s="5">
        <v>825.58600000000001</v>
      </c>
      <c r="CP9" s="5">
        <v>46.9651</v>
      </c>
      <c r="CQ9" s="5">
        <v>37.071199999999997</v>
      </c>
      <c r="CR9" s="5">
        <v>2.7633100000000001E-2</v>
      </c>
      <c r="CS9">
        <f t="shared" si="34"/>
        <v>98.598337344591187</v>
      </c>
      <c r="CT9">
        <f t="shared" si="35"/>
        <v>66.129669481373412</v>
      </c>
      <c r="CU9">
        <f t="shared" si="36"/>
        <v>21.371743833871641</v>
      </c>
      <c r="CV9">
        <f t="shared" si="37"/>
        <v>0.23289774956711448</v>
      </c>
      <c r="CW9" s="34"/>
      <c r="CX9" s="34"/>
      <c r="CY9" s="34"/>
      <c r="CZ9" s="34" t="s">
        <v>36</v>
      </c>
      <c r="DA9" s="34"/>
      <c r="DB9" s="34"/>
      <c r="DC9" s="34"/>
      <c r="DD9" s="5" t="s">
        <v>35</v>
      </c>
      <c r="DE9" s="4">
        <v>36.054011178225736</v>
      </c>
      <c r="DF9" s="5">
        <v>825.58600000000001</v>
      </c>
      <c r="DG9" s="5">
        <v>46.9651</v>
      </c>
      <c r="DH9" s="5">
        <v>37.071199999999997</v>
      </c>
      <c r="DI9" s="5">
        <v>2.7633100000000001E-2</v>
      </c>
      <c r="DJ9">
        <f t="shared" si="38"/>
        <v>107.59790987533637</v>
      </c>
      <c r="DK9">
        <f t="shared" si="39"/>
        <v>65.205988789788719</v>
      </c>
      <c r="DL9">
        <f t="shared" si="40"/>
        <v>21.861090021259582</v>
      </c>
      <c r="DM9">
        <f t="shared" si="41"/>
        <v>0.21336058464315177</v>
      </c>
      <c r="DN9" s="34"/>
      <c r="DO9" s="34"/>
      <c r="DP9" s="34"/>
      <c r="EA9" s="3" t="s">
        <v>77</v>
      </c>
      <c r="EB9" s="3"/>
      <c r="EC9" s="3">
        <v>38.827100000000002</v>
      </c>
      <c r="ED9" s="3">
        <v>9.1402699999999992</v>
      </c>
      <c r="EE9" s="3">
        <v>1.71387</v>
      </c>
      <c r="EF9" s="3">
        <v>0.17732400000000001</v>
      </c>
      <c r="EI9">
        <v>16.203303446494669</v>
      </c>
      <c r="EJ9">
        <v>1.5460897183573807</v>
      </c>
      <c r="EK9">
        <v>5.5038524395108102</v>
      </c>
      <c r="EL9">
        <v>0.22227459130358382</v>
      </c>
      <c r="EO9">
        <v>14.379812643970233</v>
      </c>
      <c r="EP9">
        <v>1.517480225688399</v>
      </c>
      <c r="EQ9">
        <v>5.1158485990139093</v>
      </c>
      <c r="ER9">
        <v>0.23707499815520003</v>
      </c>
      <c r="EU9">
        <v>12.887401661626859</v>
      </c>
      <c r="EV9">
        <v>1.4916887884748142</v>
      </c>
      <c r="EW9">
        <v>4.7838614299008304</v>
      </c>
      <c r="EX9">
        <v>0.25152445811900936</v>
      </c>
      <c r="FA9">
        <f t="shared" si="42"/>
        <v>2.3962459339363686</v>
      </c>
      <c r="FB9">
        <f t="shared" si="43"/>
        <v>5.9118626115119239</v>
      </c>
      <c r="FC9">
        <f t="shared" si="44"/>
        <v>0.31139461292540233</v>
      </c>
      <c r="FD9">
        <f t="shared" si="45"/>
        <v>0.79776999683157646</v>
      </c>
      <c r="FG9">
        <f t="shared" si="46"/>
        <v>2.7001116747012031</v>
      </c>
      <c r="FH9">
        <f t="shared" si="47"/>
        <v>6.0233206636043981</v>
      </c>
      <c r="FI9">
        <f t="shared" si="48"/>
        <v>0.33501186886772844</v>
      </c>
      <c r="FJ9">
        <f t="shared" si="49"/>
        <v>0.74796583941726191</v>
      </c>
      <c r="FM9">
        <f t="shared" si="50"/>
        <v>3.0127950551592111</v>
      </c>
      <c r="FN9">
        <f t="shared" si="15"/>
        <v>6.1274644353568686</v>
      </c>
      <c r="FO9">
        <f t="shared" si="15"/>
        <v>0.35826079519939785</v>
      </c>
      <c r="FP9">
        <f t="shared" si="15"/>
        <v>0.70499704611667924</v>
      </c>
    </row>
    <row r="10" spans="1:172" ht="14.4" customHeight="1">
      <c r="O10" s="35"/>
      <c r="P10" s="5" t="s">
        <v>37</v>
      </c>
      <c r="Q10" s="4">
        <v>37.556738013153939</v>
      </c>
      <c r="R10">
        <f t="shared" si="16"/>
        <v>0.3755673801315394</v>
      </c>
      <c r="T10">
        <f t="shared" si="17"/>
        <v>2.1696171310749812</v>
      </c>
      <c r="U10">
        <f t="shared" si="18"/>
        <v>-0.42857062052892236</v>
      </c>
      <c r="V10">
        <f t="shared" si="19"/>
        <v>0.47425227693872996</v>
      </c>
      <c r="W10">
        <f t="shared" si="0"/>
        <v>-2.2918072124104625</v>
      </c>
      <c r="X10" s="35"/>
      <c r="Y10" s="5" t="s">
        <v>37</v>
      </c>
      <c r="Z10" s="4">
        <v>37.556738013153939</v>
      </c>
      <c r="AA10">
        <f t="shared" si="20"/>
        <v>0.3755673801315394</v>
      </c>
      <c r="AC10">
        <f t="shared" si="21"/>
        <v>2.076615271520784</v>
      </c>
      <c r="AD10">
        <f t="shared" si="22"/>
        <v>-0.41019969964679531</v>
      </c>
      <c r="AE10">
        <f t="shared" si="23"/>
        <v>0.45392318614137778</v>
      </c>
      <c r="AF10">
        <f t="shared" si="1"/>
        <v>-2.1935676062416594</v>
      </c>
      <c r="AG10" s="35"/>
      <c r="AH10" s="5" t="s">
        <v>37</v>
      </c>
      <c r="AI10" s="4">
        <v>37.556738013153939</v>
      </c>
      <c r="AJ10">
        <f t="shared" si="24"/>
        <v>0.3755673801315394</v>
      </c>
      <c r="AL10">
        <f t="shared" si="25"/>
        <v>1.9912588404866873</v>
      </c>
      <c r="AM10">
        <f t="shared" si="26"/>
        <v>-0.3933390019271511</v>
      </c>
      <c r="AN10">
        <f t="shared" si="27"/>
        <v>0.43526529429977567</v>
      </c>
      <c r="AO10">
        <f t="shared" si="2"/>
        <v>-2.1034040094172579</v>
      </c>
      <c r="AQ10" s="34"/>
      <c r="AR10" s="34"/>
      <c r="AS10">
        <f t="shared" si="3"/>
        <v>8.7549314077955867</v>
      </c>
      <c r="AT10">
        <f t="shared" si="4"/>
        <v>0.65143958392171697</v>
      </c>
      <c r="AU10">
        <f t="shared" si="5"/>
        <v>1.6068122975876062</v>
      </c>
      <c r="AV10">
        <f t="shared" si="6"/>
        <v>0.10108361711666108</v>
      </c>
      <c r="AW10" s="34"/>
      <c r="AX10" s="34"/>
      <c r="AY10">
        <f t="shared" si="7"/>
        <v>7.9774217598599693</v>
      </c>
      <c r="AZ10">
        <f t="shared" si="8"/>
        <v>0.66351773264805969</v>
      </c>
      <c r="BA10">
        <f t="shared" si="9"/>
        <v>1.5744770511722894</v>
      </c>
      <c r="BB10">
        <f t="shared" si="10"/>
        <v>0.11151818510798406</v>
      </c>
      <c r="BC10" s="34"/>
      <c r="BD10" s="34"/>
      <c r="BE10">
        <f t="shared" si="28"/>
        <v>7.3247486512120181</v>
      </c>
      <c r="BF10">
        <f t="shared" si="29"/>
        <v>0.67479995032336682</v>
      </c>
      <c r="BG10">
        <f t="shared" si="30"/>
        <v>1.5453729832171235</v>
      </c>
      <c r="BH10">
        <f t="shared" si="31"/>
        <v>0.12204029408214503</v>
      </c>
      <c r="BL10" s="5" t="s">
        <v>37</v>
      </c>
      <c r="BM10" s="5">
        <v>827.88099999999997</v>
      </c>
      <c r="BN10" s="5">
        <v>23.572700000000001</v>
      </c>
      <c r="BO10" s="5">
        <v>32.8003</v>
      </c>
      <c r="BP10" s="5">
        <v>4.9480999999999997E-2</v>
      </c>
      <c r="BQ10" s="34"/>
      <c r="BR10" s="34"/>
      <c r="BS10" s="34"/>
      <c r="BT10" s="34"/>
      <c r="BU10" s="5" t="s">
        <v>37</v>
      </c>
      <c r="BV10" s="4">
        <v>37.556738013153939</v>
      </c>
      <c r="BW10" s="5">
        <v>827.88099999999997</v>
      </c>
      <c r="BX10" s="5">
        <v>23.572700000000001</v>
      </c>
      <c r="BY10" s="5">
        <v>32.8003</v>
      </c>
      <c r="BZ10" s="5">
        <v>4.9480999999999997E-2</v>
      </c>
      <c r="CA10">
        <f t="shared" si="11"/>
        <v>94.561677463610536</v>
      </c>
      <c r="CB10">
        <f t="shared" si="12"/>
        <v>36.185550558795512</v>
      </c>
      <c r="CC10">
        <f t="shared" si="32"/>
        <v>20.413274188431874</v>
      </c>
      <c r="CD10">
        <f t="shared" si="33"/>
        <v>0.48950563317192874</v>
      </c>
      <c r="CI10" s="34"/>
      <c r="CJ10" s="34"/>
      <c r="CK10" s="34"/>
      <c r="CL10" s="34"/>
      <c r="CM10" s="5" t="s">
        <v>37</v>
      </c>
      <c r="CN10" s="4">
        <v>37.556738013153939</v>
      </c>
      <c r="CO10" s="5">
        <v>827.88099999999997</v>
      </c>
      <c r="CP10" s="5">
        <v>23.572700000000001</v>
      </c>
      <c r="CQ10" s="5">
        <v>32.8003</v>
      </c>
      <c r="CR10" s="5">
        <v>4.9480999999999997E-2</v>
      </c>
      <c r="CS10">
        <f t="shared" si="34"/>
        <v>103.77801561973979</v>
      </c>
      <c r="CT10">
        <f t="shared" si="35"/>
        <v>35.526857595685897</v>
      </c>
      <c r="CU10">
        <f t="shared" si="36"/>
        <v>20.832504338871296</v>
      </c>
      <c r="CV10">
        <f t="shared" si="37"/>
        <v>0.44370341888264325</v>
      </c>
      <c r="CW10" s="34"/>
      <c r="CX10" s="34"/>
      <c r="CY10" s="34"/>
      <c r="CZ10" s="34"/>
      <c r="DA10" s="34"/>
      <c r="DB10" s="34"/>
      <c r="DC10" s="34"/>
      <c r="DD10" s="5" t="s">
        <v>37</v>
      </c>
      <c r="DE10" s="4">
        <v>37.556738013153939</v>
      </c>
      <c r="DF10" s="5">
        <v>827.88099999999997</v>
      </c>
      <c r="DG10" s="5">
        <v>23.572700000000001</v>
      </c>
      <c r="DH10" s="5">
        <v>32.8003</v>
      </c>
      <c r="DI10" s="5">
        <v>4.9480999999999997E-2</v>
      </c>
      <c r="DJ10">
        <f t="shared" si="38"/>
        <v>113.02517525471832</v>
      </c>
      <c r="DK10">
        <f t="shared" si="39"/>
        <v>34.932871569868773</v>
      </c>
      <c r="DL10">
        <f t="shared" si="40"/>
        <v>21.22484368253744</v>
      </c>
      <c r="DM10">
        <f t="shared" si="41"/>
        <v>0.40544805608788892</v>
      </c>
      <c r="DN10" s="34"/>
      <c r="DO10" s="34"/>
      <c r="DP10" s="34"/>
      <c r="EA10" s="3" t="s">
        <v>78</v>
      </c>
      <c r="EB10" s="3"/>
      <c r="EC10" s="3">
        <v>39.7181</v>
      </c>
      <c r="ED10" s="3">
        <v>4.7690900000000003</v>
      </c>
      <c r="EE10" s="3">
        <v>1.8455999999999999</v>
      </c>
      <c r="EF10" s="3">
        <v>0.26597900000000002</v>
      </c>
      <c r="EI10">
        <v>16.796900072198142</v>
      </c>
      <c r="EJ10">
        <v>1.6261964058899463</v>
      </c>
      <c r="EK10">
        <v>5.9144985304117679</v>
      </c>
      <c r="EL10">
        <v>0.23275046328325813</v>
      </c>
      <c r="EO10">
        <v>14.883634685489852</v>
      </c>
      <c r="EP10">
        <v>1.5926522060697925</v>
      </c>
      <c r="EQ10">
        <v>5.480614201522922</v>
      </c>
      <c r="ER10">
        <v>0.24775883307905469</v>
      </c>
      <c r="EU10">
        <v>13.320066773774846</v>
      </c>
      <c r="EV10">
        <v>1.562474874448698</v>
      </c>
      <c r="EW10">
        <v>5.1104679206289312</v>
      </c>
      <c r="EX10">
        <v>0.26238363847904672</v>
      </c>
      <c r="FA10">
        <f t="shared" si="42"/>
        <v>2.3646089355345112</v>
      </c>
      <c r="FB10">
        <f t="shared" si="43"/>
        <v>2.9326654411033983</v>
      </c>
      <c r="FC10">
        <f t="shared" si="44"/>
        <v>0.31204674251081588</v>
      </c>
      <c r="FD10">
        <f t="shared" si="45"/>
        <v>1.14276464264779</v>
      </c>
      <c r="FG10">
        <f t="shared" si="46"/>
        <v>2.6685753069928153</v>
      </c>
      <c r="FH10">
        <f t="shared" si="47"/>
        <v>2.9944327969561808</v>
      </c>
      <c r="FI10">
        <f t="shared" si="48"/>
        <v>0.33675057797119801</v>
      </c>
      <c r="FJ10">
        <f t="shared" si="49"/>
        <v>1.0735399287061207</v>
      </c>
      <c r="FM10">
        <f t="shared" si="50"/>
        <v>2.9818243913160258</v>
      </c>
      <c r="FN10">
        <f t="shared" si="15"/>
        <v>3.0522666815251802</v>
      </c>
      <c r="FO10">
        <f t="shared" si="15"/>
        <v>0.3611410987534126</v>
      </c>
      <c r="FP10">
        <f t="shared" si="15"/>
        <v>1.0137026894733012</v>
      </c>
    </row>
    <row r="11" spans="1:172" ht="14.4" customHeight="1">
      <c r="O11" s="35"/>
      <c r="P11" s="3" t="s">
        <v>38</v>
      </c>
      <c r="Q11" s="4">
        <v>25.976658791625312</v>
      </c>
      <c r="R11">
        <f t="shared" si="16"/>
        <v>0.25976658791625312</v>
      </c>
      <c r="T11">
        <f t="shared" si="17"/>
        <v>2.5594847058008265</v>
      </c>
      <c r="U11">
        <f t="shared" si="18"/>
        <v>0.11880345438616459</v>
      </c>
      <c r="V11">
        <f t="shared" si="19"/>
        <v>1.2539874263904209</v>
      </c>
      <c r="W11">
        <f t="shared" si="0"/>
        <v>-1.7927767167613804</v>
      </c>
      <c r="X11" s="35"/>
      <c r="Y11" s="3" t="s">
        <v>38</v>
      </c>
      <c r="Z11" s="4">
        <v>25.976658791625312</v>
      </c>
      <c r="AA11">
        <f t="shared" si="20"/>
        <v>0.25976658791625312</v>
      </c>
      <c r="AC11">
        <f t="shared" si="21"/>
        <v>2.4497709532079601</v>
      </c>
      <c r="AD11">
        <f t="shared" si="22"/>
        <v>0.11371087744200065</v>
      </c>
      <c r="AE11">
        <f t="shared" si="23"/>
        <v>1.2002345495157309</v>
      </c>
      <c r="AF11">
        <f t="shared" si="1"/>
        <v>-1.7159283336820736</v>
      </c>
      <c r="AG11" s="35"/>
      <c r="AH11" s="3" t="s">
        <v>38</v>
      </c>
      <c r="AI11" s="4">
        <v>25.976658791625312</v>
      </c>
      <c r="AJ11">
        <f t="shared" si="24"/>
        <v>0.25976658791625312</v>
      </c>
      <c r="AL11">
        <f t="shared" si="25"/>
        <v>2.3490764681559968</v>
      </c>
      <c r="AM11">
        <f t="shared" si="26"/>
        <v>0.10903694732055995</v>
      </c>
      <c r="AN11">
        <f t="shared" si="27"/>
        <v>1.1509005496383955</v>
      </c>
      <c r="AO11">
        <f t="shared" si="2"/>
        <v>-1.6453974460005416</v>
      </c>
      <c r="AS11">
        <f t="shared" si="3"/>
        <v>12.929153281035429</v>
      </c>
      <c r="AT11">
        <f t="shared" si="4"/>
        <v>1.1261485569758674</v>
      </c>
      <c r="AU11">
        <f t="shared" si="5"/>
        <v>3.5042882274739013</v>
      </c>
      <c r="AV11">
        <f t="shared" si="6"/>
        <v>0.16649721161459186</v>
      </c>
      <c r="AY11">
        <f t="shared" si="7"/>
        <v>11.585692749535529</v>
      </c>
      <c r="AZ11">
        <f t="shared" si="8"/>
        <v>1.120428137001283</v>
      </c>
      <c r="BA11">
        <f t="shared" si="9"/>
        <v>3.3208957458856712</v>
      </c>
      <c r="BB11">
        <f t="shared" si="10"/>
        <v>0.17979673185230755</v>
      </c>
      <c r="BE11">
        <f t="shared" si="28"/>
        <v>10.475890437437256</v>
      </c>
      <c r="BF11">
        <f t="shared" si="29"/>
        <v>1.1152035533634481</v>
      </c>
      <c r="BG11">
        <f t="shared" si="30"/>
        <v>3.1610383001879656</v>
      </c>
      <c r="BH11">
        <f t="shared" si="31"/>
        <v>0.19293586596505857</v>
      </c>
      <c r="BL11" s="3" t="s">
        <v>38</v>
      </c>
      <c r="BM11" s="3">
        <v>682.47199999999998</v>
      </c>
      <c r="BN11" s="3">
        <v>23.7286</v>
      </c>
      <c r="BO11" s="3">
        <v>29.578600000000002</v>
      </c>
      <c r="BP11" t="s">
        <v>168</v>
      </c>
      <c r="BQ11" s="34"/>
      <c r="BR11" s="34"/>
      <c r="BS11" s="34"/>
      <c r="BT11" s="34"/>
      <c r="BU11" s="3" t="s">
        <v>38</v>
      </c>
      <c r="BV11" s="4">
        <v>25.976658791625312</v>
      </c>
      <c r="BW11" s="3">
        <v>682.47199999999998</v>
      </c>
      <c r="BX11" s="3">
        <v>23.7286</v>
      </c>
      <c r="BY11" s="3">
        <v>29.578600000000002</v>
      </c>
      <c r="BZ11" t="s">
        <v>168</v>
      </c>
      <c r="CA11">
        <f t="shared" si="11"/>
        <v>52.785513882108162</v>
      </c>
      <c r="CB11">
        <f t="shared" si="12"/>
        <v>21.070577103717312</v>
      </c>
      <c r="CC11">
        <f t="shared" si="32"/>
        <v>8.4406869754894593</v>
      </c>
      <c r="CD11" t="e">
        <f t="shared" si="33"/>
        <v>#VALUE!</v>
      </c>
      <c r="CI11" s="34"/>
      <c r="CJ11" s="34"/>
      <c r="CK11" s="34"/>
      <c r="CL11" s="34"/>
      <c r="CM11" s="3" t="s">
        <v>38</v>
      </c>
      <c r="CN11" s="4">
        <v>25.976658791625312</v>
      </c>
      <c r="CO11" s="3">
        <v>682.47199999999998</v>
      </c>
      <c r="CP11" s="3">
        <v>23.7286</v>
      </c>
      <c r="CQ11" s="3">
        <v>29.578600000000002</v>
      </c>
      <c r="CR11" t="s">
        <v>168</v>
      </c>
      <c r="CS11">
        <f t="shared" si="34"/>
        <v>58.906447353125287</v>
      </c>
      <c r="CT11">
        <f t="shared" si="35"/>
        <v>21.17815432902934</v>
      </c>
      <c r="CU11">
        <f t="shared" si="36"/>
        <v>8.9068137825903033</v>
      </c>
      <c r="CV11" t="e">
        <f t="shared" si="37"/>
        <v>#VALUE!</v>
      </c>
      <c r="CW11" s="34"/>
      <c r="CX11" s="34"/>
      <c r="CY11" s="34"/>
      <c r="CZ11" s="34"/>
      <c r="DA11" s="34"/>
      <c r="DB11" s="34"/>
      <c r="DC11" s="34"/>
      <c r="DD11" s="3" t="s">
        <v>38</v>
      </c>
      <c r="DE11" s="4">
        <v>25.976658791625312</v>
      </c>
      <c r="DF11" s="3">
        <v>682.47199999999998</v>
      </c>
      <c r="DG11" s="3">
        <v>23.7286</v>
      </c>
      <c r="DH11" s="3">
        <v>29.578600000000002</v>
      </c>
      <c r="DI11" t="s">
        <v>168</v>
      </c>
      <c r="DJ11">
        <f t="shared" si="38"/>
        <v>65.14692035734528</v>
      </c>
      <c r="DK11">
        <f t="shared" si="39"/>
        <v>21.277371228270091</v>
      </c>
      <c r="DL11">
        <f t="shared" si="40"/>
        <v>9.3572418905019799</v>
      </c>
      <c r="DM11" t="e">
        <f t="shared" si="41"/>
        <v>#VALUE!</v>
      </c>
      <c r="DN11" s="34"/>
      <c r="DO11" s="34"/>
      <c r="DP11" s="34"/>
      <c r="EA11" s="6" t="s">
        <v>79</v>
      </c>
      <c r="EB11" s="6"/>
      <c r="EC11" s="6">
        <v>47.839199999999998</v>
      </c>
      <c r="ED11" s="6">
        <v>5.8635099999999998</v>
      </c>
      <c r="EE11" s="6">
        <v>1.8260700000000001</v>
      </c>
      <c r="EF11" s="6">
        <v>7.7149300000000004E-2</v>
      </c>
      <c r="EI11">
        <v>16.474381556796803</v>
      </c>
      <c r="EJ11">
        <v>1.5825275935546566</v>
      </c>
      <c r="EK11">
        <v>5.6895496512140822</v>
      </c>
      <c r="EL11">
        <v>0.22704551677075449</v>
      </c>
      <c r="EO11">
        <v>14.609989790028896</v>
      </c>
      <c r="EP11">
        <v>1.5516936610663508</v>
      </c>
      <c r="EQ11">
        <v>5.2809378072484465</v>
      </c>
      <c r="ER11">
        <v>0.24194325124299823</v>
      </c>
      <c r="EU11">
        <v>13.085145930018117</v>
      </c>
      <c r="EV11">
        <v>1.5239235020866646</v>
      </c>
      <c r="EW11">
        <v>4.9317948567214902</v>
      </c>
      <c r="EX11">
        <v>0.25647505152638955</v>
      </c>
      <c r="FA11">
        <f t="shared" si="42"/>
        <v>2.9038540739796739</v>
      </c>
      <c r="FB11">
        <f t="shared" si="43"/>
        <v>3.7051549836356701</v>
      </c>
      <c r="FC11">
        <f t="shared" si="44"/>
        <v>0.32095158878002561</v>
      </c>
      <c r="FD11">
        <f t="shared" si="45"/>
        <v>0.33979662359022422</v>
      </c>
      <c r="FG11">
        <f t="shared" si="46"/>
        <v>3.2744170726696571</v>
      </c>
      <c r="FH11">
        <f t="shared" si="47"/>
        <v>3.7787806621382303</v>
      </c>
      <c r="FI11">
        <f t="shared" si="48"/>
        <v>0.3457851742721898</v>
      </c>
      <c r="FJ11">
        <f t="shared" si="49"/>
        <v>0.31887353585454753</v>
      </c>
      <c r="FM11">
        <f t="shared" si="50"/>
        <v>3.6559928529535139</v>
      </c>
      <c r="FN11">
        <f t="shared" si="15"/>
        <v>3.8476406407350923</v>
      </c>
      <c r="FO11">
        <f t="shared" si="15"/>
        <v>0.3702647926466911</v>
      </c>
      <c r="FP11">
        <f t="shared" si="15"/>
        <v>0.30080625597247168</v>
      </c>
    </row>
    <row r="12" spans="1:172">
      <c r="O12" s="35"/>
      <c r="P12" s="6" t="s">
        <v>39</v>
      </c>
      <c r="Q12" s="4">
        <v>19.784957769203274</v>
      </c>
      <c r="R12">
        <f t="shared" si="16"/>
        <v>0.19784957769203274</v>
      </c>
      <c r="T12">
        <f t="shared" si="17"/>
        <v>2.7679412642457319</v>
      </c>
      <c r="U12">
        <f t="shared" si="18"/>
        <v>0.411476462442812</v>
      </c>
      <c r="V12">
        <f t="shared" si="19"/>
        <v>1.6709005432802317</v>
      </c>
      <c r="W12">
        <f t="shared" si="0"/>
        <v>-1.5259523219519013</v>
      </c>
      <c r="X12" s="35"/>
      <c r="Y12" s="6" t="s">
        <v>39</v>
      </c>
      <c r="Z12" s="4">
        <v>19.784957769203274</v>
      </c>
      <c r="AA12">
        <f t="shared" si="20"/>
        <v>0.19784957769203274</v>
      </c>
      <c r="AC12">
        <f t="shared" si="21"/>
        <v>2.6492919039394263</v>
      </c>
      <c r="AD12">
        <f t="shared" si="22"/>
        <v>0.39383829226897876</v>
      </c>
      <c r="AE12">
        <f t="shared" si="23"/>
        <v>1.5992764509786626</v>
      </c>
      <c r="AF12">
        <f t="shared" si="1"/>
        <v>-1.4605415167457971</v>
      </c>
      <c r="AG12" s="35"/>
      <c r="AH12" s="6" t="s">
        <v>39</v>
      </c>
      <c r="AI12" s="4">
        <v>19.784957769203274</v>
      </c>
      <c r="AJ12">
        <f t="shared" si="24"/>
        <v>0.19784957769203274</v>
      </c>
      <c r="AL12">
        <f t="shared" si="25"/>
        <v>2.5403963830458571</v>
      </c>
      <c r="AM12">
        <f t="shared" si="26"/>
        <v>0.37765010782592362</v>
      </c>
      <c r="AN12">
        <f t="shared" si="27"/>
        <v>1.5335403794181155</v>
      </c>
      <c r="AO12">
        <f t="shared" si="2"/>
        <v>-1.4005079549415207</v>
      </c>
      <c r="AS12">
        <f t="shared" si="3"/>
        <v>15.925813195652857</v>
      </c>
      <c r="AT12">
        <f t="shared" si="4"/>
        <v>1.5090441881765346</v>
      </c>
      <c r="AU12">
        <f t="shared" si="5"/>
        <v>5.3169537888672638</v>
      </c>
      <c r="AV12">
        <f t="shared" si="6"/>
        <v>0.21741391020639478</v>
      </c>
      <c r="AY12">
        <f t="shared" si="7"/>
        <v>14.14401977395012</v>
      </c>
      <c r="AZ12">
        <f t="shared" si="8"/>
        <v>1.4826607715791242</v>
      </c>
      <c r="BA12">
        <f t="shared" si="9"/>
        <v>4.9494499588328091</v>
      </c>
      <c r="BB12">
        <f t="shared" si="10"/>
        <v>0.23211054894239305</v>
      </c>
      <c r="BE12">
        <f t="shared" si="28"/>
        <v>12.684697973677292</v>
      </c>
      <c r="BF12">
        <f t="shared" si="29"/>
        <v>1.4588524125234432</v>
      </c>
      <c r="BG12">
        <f t="shared" si="30"/>
        <v>4.6345558974325813</v>
      </c>
      <c r="BH12">
        <f t="shared" si="31"/>
        <v>0.24647173560307761</v>
      </c>
      <c r="BL12" s="6" t="s">
        <v>39</v>
      </c>
      <c r="BM12" s="6">
        <v>606.89</v>
      </c>
      <c r="BN12" s="6">
        <v>41.840800000000002</v>
      </c>
      <c r="BO12" s="6">
        <v>26.7698</v>
      </c>
      <c r="BP12" t="s">
        <v>168</v>
      </c>
      <c r="BQ12" s="34"/>
      <c r="BR12" s="34"/>
      <c r="BS12" s="34"/>
      <c r="BT12" s="34"/>
      <c r="BU12" s="6" t="s">
        <v>39</v>
      </c>
      <c r="BV12" s="4">
        <v>19.784957769203274</v>
      </c>
      <c r="BW12" s="6">
        <v>606.89</v>
      </c>
      <c r="BX12" s="6">
        <v>41.840800000000002</v>
      </c>
      <c r="BY12" s="6">
        <v>26.7698</v>
      </c>
      <c r="BZ12" t="s">
        <v>168</v>
      </c>
      <c r="CA12">
        <f t="shared" si="11"/>
        <v>38.107316250931405</v>
      </c>
      <c r="CB12">
        <f t="shared" si="12"/>
        <v>27.726689733690741</v>
      </c>
      <c r="CC12">
        <f t="shared" si="32"/>
        <v>5.034800200079057</v>
      </c>
      <c r="CD12" t="e">
        <f t="shared" si="33"/>
        <v>#VALUE!</v>
      </c>
      <c r="CI12" s="34"/>
      <c r="CJ12" s="34"/>
      <c r="CK12" s="34"/>
      <c r="CL12" s="34"/>
      <c r="CM12" s="6" t="s">
        <v>39</v>
      </c>
      <c r="CN12" s="4">
        <v>19.784957769203274</v>
      </c>
      <c r="CO12" s="6">
        <v>606.89</v>
      </c>
      <c r="CP12" s="6">
        <v>41.840800000000002</v>
      </c>
      <c r="CQ12" s="6">
        <v>26.7698</v>
      </c>
      <c r="CR12" t="s">
        <v>168</v>
      </c>
      <c r="CS12">
        <f t="shared" si="34"/>
        <v>42.907886845417543</v>
      </c>
      <c r="CT12">
        <f t="shared" si="35"/>
        <v>28.220076231892879</v>
      </c>
      <c r="CU12">
        <f t="shared" si="36"/>
        <v>5.4086414091785091</v>
      </c>
      <c r="CV12" t="e">
        <f t="shared" si="37"/>
        <v>#VALUE!</v>
      </c>
      <c r="CW12" s="34"/>
      <c r="CX12" s="34"/>
      <c r="CY12" s="34"/>
      <c r="CZ12" s="34"/>
      <c r="DA12" s="34"/>
      <c r="DB12" s="34"/>
      <c r="DC12" s="34"/>
      <c r="DD12" s="6" t="s">
        <v>39</v>
      </c>
      <c r="DE12" s="4">
        <v>19.784957769203274</v>
      </c>
      <c r="DF12" s="6">
        <v>606.89</v>
      </c>
      <c r="DG12" s="6">
        <v>41.840800000000002</v>
      </c>
      <c r="DH12" s="6">
        <v>26.7698</v>
      </c>
      <c r="DI12" t="s">
        <v>168</v>
      </c>
      <c r="DJ12">
        <f t="shared" si="38"/>
        <v>47.84426095594791</v>
      </c>
      <c r="DK12">
        <f t="shared" si="39"/>
        <v>28.68062570334039</v>
      </c>
      <c r="DL12">
        <f t="shared" si="40"/>
        <v>5.7761305705320645</v>
      </c>
      <c r="DM12" t="e">
        <f t="shared" si="41"/>
        <v>#VALUE!</v>
      </c>
      <c r="DN12" s="34"/>
      <c r="DO12" s="34"/>
      <c r="DP12" s="34"/>
      <c r="EA12" s="5" t="s">
        <v>80</v>
      </c>
      <c r="EB12" s="5"/>
      <c r="EC12" s="5">
        <v>32.628399999999999</v>
      </c>
      <c r="ED12" s="5">
        <v>6.2886699999999998</v>
      </c>
      <c r="EE12" s="5">
        <v>1.18279</v>
      </c>
      <c r="EF12" s="5">
        <v>0.27393800000000001</v>
      </c>
      <c r="EI12">
        <v>17.451776686002326</v>
      </c>
      <c r="EJ12">
        <v>1.7159086000518302</v>
      </c>
      <c r="EK12">
        <v>6.3846772072624765</v>
      </c>
      <c r="EL12">
        <v>0.24442859143264939</v>
      </c>
      <c r="EO12">
        <v>15.438584942769673</v>
      </c>
      <c r="EP12">
        <v>1.6766500535276894</v>
      </c>
      <c r="EQ12">
        <v>5.896933242245324</v>
      </c>
      <c r="ER12">
        <v>0.25964455160499317</v>
      </c>
      <c r="EU12">
        <v>13.795943467153736</v>
      </c>
      <c r="EV12">
        <v>1.6414098228543683</v>
      </c>
      <c r="EW12">
        <v>5.4821469745906093</v>
      </c>
      <c r="EX12">
        <v>0.27444186083501304</v>
      </c>
      <c r="FA12">
        <f t="shared" si="42"/>
        <v>1.8696319914619639</v>
      </c>
      <c r="FB12">
        <f t="shared" si="43"/>
        <v>3.6649213132972505</v>
      </c>
      <c r="FC12">
        <f t="shared" si="44"/>
        <v>0.18525447122911615</v>
      </c>
      <c r="FD12">
        <f t="shared" si="45"/>
        <v>1.1207281373851952</v>
      </c>
      <c r="FG12">
        <f t="shared" si="46"/>
        <v>2.1134320354457619</v>
      </c>
      <c r="FH12">
        <f t="shared" si="47"/>
        <v>3.750734977026704</v>
      </c>
      <c r="FI12">
        <f t="shared" si="48"/>
        <v>0.20057713923680767</v>
      </c>
      <c r="FJ12">
        <f t="shared" si="49"/>
        <v>1.0550500609646991</v>
      </c>
      <c r="FM12">
        <f t="shared" si="50"/>
        <v>2.3650720284323996</v>
      </c>
      <c r="FN12">
        <f t="shared" si="15"/>
        <v>3.8312613415851069</v>
      </c>
      <c r="FO12">
        <f t="shared" si="15"/>
        <v>0.21575306271104255</v>
      </c>
      <c r="FP12">
        <f t="shared" si="15"/>
        <v>0.99816405254839768</v>
      </c>
    </row>
    <row r="13" spans="1:172">
      <c r="I13" t="s">
        <v>40</v>
      </c>
      <c r="L13" t="s">
        <v>41</v>
      </c>
      <c r="O13" s="35"/>
      <c r="P13" s="6" t="s">
        <v>42</v>
      </c>
      <c r="Q13" s="4">
        <v>18.443885080823385</v>
      </c>
      <c r="R13">
        <f t="shared" si="16"/>
        <v>0.18443885080823386</v>
      </c>
      <c r="T13">
        <f t="shared" si="17"/>
        <v>2.8130912797635639</v>
      </c>
      <c r="U13">
        <f t="shared" si="18"/>
        <v>0.47486708422984747</v>
      </c>
      <c r="V13">
        <f t="shared" si="19"/>
        <v>1.7612005743158949</v>
      </c>
      <c r="W13">
        <f t="shared" si="0"/>
        <v>-1.468160302089077</v>
      </c>
      <c r="X13" s="35"/>
      <c r="Y13" s="6" t="s">
        <v>42</v>
      </c>
      <c r="Z13" s="4">
        <v>18.443885080823385</v>
      </c>
      <c r="AA13">
        <f t="shared" si="20"/>
        <v>0.18443885080823386</v>
      </c>
      <c r="AC13">
        <f t="shared" si="21"/>
        <v>2.6925065386281166</v>
      </c>
      <c r="AD13">
        <f t="shared" si="22"/>
        <v>0.45451163937189976</v>
      </c>
      <c r="AE13">
        <f t="shared" si="23"/>
        <v>1.685705720356043</v>
      </c>
      <c r="AF13">
        <f t="shared" si="1"/>
        <v>-1.4052267843442738</v>
      </c>
      <c r="AG13" s="35"/>
      <c r="AH13" s="6" t="s">
        <v>42</v>
      </c>
      <c r="AI13" s="4">
        <v>18.443885080823385</v>
      </c>
      <c r="AJ13">
        <f t="shared" si="24"/>
        <v>0.18443885080823386</v>
      </c>
      <c r="AL13">
        <f t="shared" si="25"/>
        <v>2.5818347392702328</v>
      </c>
      <c r="AM13">
        <f t="shared" si="26"/>
        <v>0.43582955996494716</v>
      </c>
      <c r="AN13">
        <f t="shared" si="27"/>
        <v>1.616417091866867</v>
      </c>
      <c r="AO13">
        <f t="shared" si="2"/>
        <v>-1.3474668589743197</v>
      </c>
      <c r="AS13">
        <f t="shared" si="3"/>
        <v>16.661343566968213</v>
      </c>
      <c r="AT13">
        <f t="shared" si="4"/>
        <v>1.6078004812437519</v>
      </c>
      <c r="AU13">
        <f t="shared" si="5"/>
        <v>5.8194198480896384</v>
      </c>
      <c r="AV13">
        <f t="shared" si="6"/>
        <v>0.23034886795027146</v>
      </c>
      <c r="AY13">
        <f t="shared" si="7"/>
        <v>14.768647751498383</v>
      </c>
      <c r="AZ13">
        <f t="shared" si="8"/>
        <v>1.5754038299356696</v>
      </c>
      <c r="BA13">
        <f t="shared" si="9"/>
        <v>5.3962578378887969</v>
      </c>
      <c r="BB13">
        <f t="shared" si="10"/>
        <v>0.24531141735519887</v>
      </c>
      <c r="BE13">
        <f t="shared" si="28"/>
        <v>13.221373693438743</v>
      </c>
      <c r="BF13">
        <f t="shared" si="29"/>
        <v>1.5462452301978045</v>
      </c>
      <c r="BG13">
        <f t="shared" si="30"/>
        <v>5.035017953313087</v>
      </c>
      <c r="BH13">
        <f t="shared" si="31"/>
        <v>0.25989778523529761</v>
      </c>
      <c r="BL13" s="6" t="s">
        <v>42</v>
      </c>
      <c r="BM13" s="6">
        <v>640.75599999999997</v>
      </c>
      <c r="BN13" s="6">
        <v>37.624600000000001</v>
      </c>
      <c r="BO13" s="6">
        <v>28.975300000000001</v>
      </c>
      <c r="BP13" t="s">
        <v>168</v>
      </c>
      <c r="BQ13" s="34"/>
      <c r="BR13" s="34"/>
      <c r="BS13" s="34"/>
      <c r="BT13" s="34"/>
      <c r="BU13" s="6" t="s">
        <v>42</v>
      </c>
      <c r="BV13" s="4">
        <v>18.443885080823385</v>
      </c>
      <c r="BW13" s="6">
        <v>640.75599999999997</v>
      </c>
      <c r="BX13" s="6">
        <v>37.624600000000001</v>
      </c>
      <c r="BY13" s="6">
        <v>28.975300000000001</v>
      </c>
      <c r="BZ13" t="s">
        <v>168</v>
      </c>
      <c r="CA13">
        <f t="shared" si="11"/>
        <v>38.45764283201774</v>
      </c>
      <c r="CB13">
        <f t="shared" si="12"/>
        <v>23.401286688815148</v>
      </c>
      <c r="CC13">
        <f t="shared" si="32"/>
        <v>4.9790702091226198</v>
      </c>
      <c r="CD13" t="e">
        <f t="shared" si="33"/>
        <v>#VALUE!</v>
      </c>
      <c r="CI13" s="34"/>
      <c r="CJ13" s="34"/>
      <c r="CK13" s="34"/>
      <c r="CL13" s="34"/>
      <c r="CM13" s="6" t="s">
        <v>42</v>
      </c>
      <c r="CN13" s="4">
        <v>18.443885080823385</v>
      </c>
      <c r="CO13" s="6">
        <v>640.75599999999997</v>
      </c>
      <c r="CP13" s="6">
        <v>37.624600000000001</v>
      </c>
      <c r="CQ13" s="6">
        <v>28.975300000000001</v>
      </c>
      <c r="CR13" t="s">
        <v>168</v>
      </c>
      <c r="CS13">
        <f t="shared" si="34"/>
        <v>43.386233511798046</v>
      </c>
      <c r="CT13">
        <f t="shared" si="35"/>
        <v>23.882511445675725</v>
      </c>
      <c r="CU13">
        <f t="shared" si="36"/>
        <v>5.369517334133934</v>
      </c>
      <c r="CV13" t="e">
        <f t="shared" si="37"/>
        <v>#VALUE!</v>
      </c>
      <c r="CW13" s="34"/>
      <c r="CX13" s="34"/>
      <c r="CY13" s="34"/>
      <c r="CZ13" s="34"/>
      <c r="DA13" s="34"/>
      <c r="DB13" s="34"/>
      <c r="DC13" s="34"/>
      <c r="DD13" s="6" t="s">
        <v>42</v>
      </c>
      <c r="DE13" s="4">
        <v>18.443885080823385</v>
      </c>
      <c r="DF13" s="6">
        <v>640.75599999999997</v>
      </c>
      <c r="DG13" s="6">
        <v>37.624600000000001</v>
      </c>
      <c r="DH13" s="6">
        <v>28.975300000000001</v>
      </c>
      <c r="DI13" t="s">
        <v>168</v>
      </c>
      <c r="DJ13">
        <f t="shared" si="38"/>
        <v>48.46364794287468</v>
      </c>
      <c r="DK13">
        <f t="shared" si="39"/>
        <v>24.332880234778056</v>
      </c>
      <c r="DL13">
        <f t="shared" si="40"/>
        <v>5.7547560443024821</v>
      </c>
      <c r="DM13" t="e">
        <f t="shared" si="41"/>
        <v>#VALUE!</v>
      </c>
      <c r="DN13" s="34"/>
      <c r="DO13" s="34"/>
      <c r="DP13" s="34"/>
      <c r="EA13" s="3" t="s">
        <v>81</v>
      </c>
      <c r="EB13" s="3"/>
      <c r="EC13" s="3">
        <v>55.677799999999998</v>
      </c>
      <c r="ED13" s="3">
        <v>7.4209699999999996</v>
      </c>
      <c r="EE13" s="3">
        <v>2.08236</v>
      </c>
      <c r="EF13" s="3">
        <v>0.266154</v>
      </c>
      <c r="EI13">
        <v>17.31175024530701</v>
      </c>
      <c r="EJ13">
        <v>1.6966099882276728</v>
      </c>
      <c r="EK13">
        <v>6.2826317838067212</v>
      </c>
      <c r="EL13">
        <v>0.24192107773913502</v>
      </c>
      <c r="EO13">
        <v>15.320001044213027</v>
      </c>
      <c r="EP13">
        <v>1.6585969290958789</v>
      </c>
      <c r="EQ13">
        <v>5.8066923628998337</v>
      </c>
      <c r="ER13">
        <v>0.25709455686160448</v>
      </c>
      <c r="EU13">
        <v>13.694316246816541</v>
      </c>
      <c r="EV13">
        <v>1.6244588313985804</v>
      </c>
      <c r="EW13">
        <v>5.4016764648238933</v>
      </c>
      <c r="EX13">
        <v>0.27185680427237618</v>
      </c>
      <c r="FA13">
        <f t="shared" si="42"/>
        <v>3.2161854931504412</v>
      </c>
      <c r="FB13">
        <f t="shared" si="43"/>
        <v>4.373998769011231</v>
      </c>
      <c r="FC13">
        <f t="shared" si="44"/>
        <v>0.3314470864530395</v>
      </c>
      <c r="FD13">
        <f t="shared" si="45"/>
        <v>1.1001687099252901</v>
      </c>
      <c r="FG13">
        <f t="shared" si="46"/>
        <v>3.6343209011093189</v>
      </c>
      <c r="FH13">
        <f t="shared" si="47"/>
        <v>4.4742455926559925</v>
      </c>
      <c r="FI13">
        <f t="shared" si="48"/>
        <v>0.3586137976422914</v>
      </c>
      <c r="FJ13">
        <f t="shared" si="49"/>
        <v>1.0352377866298907</v>
      </c>
      <c r="FM13">
        <f t="shared" si="50"/>
        <v>4.065759764598921</v>
      </c>
      <c r="FN13">
        <f t="shared" si="15"/>
        <v>4.5682721264231141</v>
      </c>
      <c r="FO13">
        <f t="shared" si="15"/>
        <v>0.38550254047247712</v>
      </c>
      <c r="FP13">
        <f t="shared" si="15"/>
        <v>0.9790227642539987</v>
      </c>
    </row>
    <row r="14" spans="1:172">
      <c r="H14" t="s">
        <v>6</v>
      </c>
      <c r="I14" t="s">
        <v>43</v>
      </c>
      <c r="J14">
        <v>-25</v>
      </c>
      <c r="L14">
        <v>-25</v>
      </c>
      <c r="M14" t="s">
        <v>44</v>
      </c>
      <c r="O14" s="35"/>
      <c r="P14" s="6" t="s">
        <v>45</v>
      </c>
      <c r="Q14" s="4">
        <v>31.909885587791837</v>
      </c>
      <c r="R14">
        <f t="shared" si="16"/>
        <v>0.31909885587791836</v>
      </c>
      <c r="T14">
        <f t="shared" si="17"/>
        <v>2.3597302225137518</v>
      </c>
      <c r="U14">
        <f t="shared" si="18"/>
        <v>-0.16165184014888803</v>
      </c>
      <c r="V14">
        <f t="shared" si="19"/>
        <v>0.85447845981627135</v>
      </c>
      <c r="W14">
        <f t="shared" si="0"/>
        <v>-2.0484624553688362</v>
      </c>
      <c r="X14" s="35"/>
      <c r="Y14" s="6" t="s">
        <v>45</v>
      </c>
      <c r="Z14" s="4">
        <v>31.909885587791837</v>
      </c>
      <c r="AA14">
        <f t="shared" si="20"/>
        <v>0.31909885587791836</v>
      </c>
      <c r="AC14">
        <f t="shared" si="21"/>
        <v>2.2585790582844747</v>
      </c>
      <c r="AD14">
        <f t="shared" si="22"/>
        <v>-0.15472254303057317</v>
      </c>
      <c r="AE14">
        <f t="shared" si="23"/>
        <v>0.81785075966875931</v>
      </c>
      <c r="AF14">
        <f t="shared" si="1"/>
        <v>-1.9606539591841354</v>
      </c>
      <c r="AG14" s="35"/>
      <c r="AH14" s="6" t="s">
        <v>45</v>
      </c>
      <c r="AI14" s="4">
        <v>31.909885587791837</v>
      </c>
      <c r="AJ14">
        <f t="shared" si="24"/>
        <v>0.31909885587791836</v>
      </c>
      <c r="AL14">
        <f t="shared" si="25"/>
        <v>2.1657432546248345</v>
      </c>
      <c r="AM14">
        <f t="shared" si="26"/>
        <v>-0.14836288447719198</v>
      </c>
      <c r="AN14">
        <f t="shared" si="27"/>
        <v>0.78423412257607039</v>
      </c>
      <c r="AO14">
        <f t="shared" si="2"/>
        <v>-1.8800639593204296</v>
      </c>
      <c r="AS14">
        <f t="shared" si="3"/>
        <v>10.588094637543461</v>
      </c>
      <c r="AT14">
        <f t="shared" si="4"/>
        <v>0.85073734557260272</v>
      </c>
      <c r="AU14">
        <f t="shared" si="5"/>
        <v>2.350148364084665</v>
      </c>
      <c r="AV14">
        <f t="shared" si="6"/>
        <v>0.12893299149313267</v>
      </c>
      <c r="AY14">
        <f t="shared" si="7"/>
        <v>9.5694818255126552</v>
      </c>
      <c r="AZ14">
        <f t="shared" si="8"/>
        <v>0.85665282881081317</v>
      </c>
      <c r="BA14">
        <f t="shared" si="9"/>
        <v>2.2656252279396871</v>
      </c>
      <c r="BB14">
        <f t="shared" si="10"/>
        <v>0.14076633537639649</v>
      </c>
      <c r="BE14">
        <f t="shared" si="28"/>
        <v>8.7210814927186071</v>
      </c>
      <c r="BF14">
        <f t="shared" si="29"/>
        <v>0.8621182088556002</v>
      </c>
      <c r="BG14">
        <f t="shared" si="30"/>
        <v>2.1907284685872481</v>
      </c>
      <c r="BH14">
        <f t="shared" si="31"/>
        <v>0.15258034650951613</v>
      </c>
      <c r="BL14" s="6" t="s">
        <v>45</v>
      </c>
      <c r="BM14" s="6">
        <v>820.35900000000004</v>
      </c>
      <c r="BN14" s="6">
        <v>22.513500000000001</v>
      </c>
      <c r="BO14" s="6">
        <v>32.324199999999998</v>
      </c>
      <c r="BP14" s="6">
        <v>6.90799E-2</v>
      </c>
      <c r="BQ14" s="34"/>
      <c r="BR14" s="34"/>
      <c r="BS14" s="34"/>
      <c r="BT14" s="34"/>
      <c r="BU14" s="6" t="s">
        <v>45</v>
      </c>
      <c r="BV14" s="4">
        <v>31.909885587791837</v>
      </c>
      <c r="BW14" s="6">
        <v>820.35900000000004</v>
      </c>
      <c r="BX14" s="6">
        <v>22.513500000000001</v>
      </c>
      <c r="BY14" s="6">
        <v>32.324199999999998</v>
      </c>
      <c r="BZ14" s="6">
        <v>6.90799E-2</v>
      </c>
      <c r="CA14">
        <f t="shared" si="11"/>
        <v>77.479379254049732</v>
      </c>
      <c r="CB14">
        <f t="shared" si="12"/>
        <v>26.463514405667617</v>
      </c>
      <c r="CC14">
        <f t="shared" si="32"/>
        <v>13.754110376171768</v>
      </c>
      <c r="CD14">
        <f t="shared" si="33"/>
        <v>0.53578141017289116</v>
      </c>
      <c r="CI14" s="34"/>
      <c r="CJ14" s="34"/>
      <c r="CK14" s="34"/>
      <c r="CL14" s="34"/>
      <c r="CM14" s="6" t="s">
        <v>45</v>
      </c>
      <c r="CN14" s="4">
        <v>31.909885587791837</v>
      </c>
      <c r="CO14" s="6">
        <v>820.35900000000004</v>
      </c>
      <c r="CP14" s="6">
        <v>22.513500000000001</v>
      </c>
      <c r="CQ14" s="6">
        <v>32.324199999999998</v>
      </c>
      <c r="CR14" s="6">
        <v>6.90799E-2</v>
      </c>
      <c r="CS14">
        <f t="shared" si="34"/>
        <v>85.726585300876707</v>
      </c>
      <c r="CT14">
        <f t="shared" si="35"/>
        <v>26.280774711562852</v>
      </c>
      <c r="CU14">
        <f t="shared" si="36"/>
        <v>14.267231668052601</v>
      </c>
      <c r="CV14">
        <f t="shared" si="37"/>
        <v>0.49074162380718783</v>
      </c>
      <c r="CW14" s="34"/>
      <c r="CX14" s="34"/>
      <c r="CY14" s="34"/>
      <c r="CZ14" s="34"/>
      <c r="DA14" s="34"/>
      <c r="DB14" s="34"/>
      <c r="DC14" s="34"/>
      <c r="DD14" s="6" t="s">
        <v>45</v>
      </c>
      <c r="DE14" s="4">
        <v>31.909885587791837</v>
      </c>
      <c r="DF14" s="6">
        <v>820.35900000000004</v>
      </c>
      <c r="DG14" s="6">
        <v>22.513500000000001</v>
      </c>
      <c r="DH14" s="6">
        <v>32.324199999999998</v>
      </c>
      <c r="DI14" s="6">
        <v>6.90799E-2</v>
      </c>
      <c r="DJ14">
        <f t="shared" si="38"/>
        <v>94.066200468936444</v>
      </c>
      <c r="DK14">
        <f t="shared" si="39"/>
        <v>26.11416829936239</v>
      </c>
      <c r="DL14">
        <f t="shared" si="40"/>
        <v>14.755000660052202</v>
      </c>
      <c r="DM14">
        <f t="shared" si="41"/>
        <v>0.4527444168288845</v>
      </c>
      <c r="DN14" s="34"/>
      <c r="DO14" s="34"/>
      <c r="DP14" s="34"/>
      <c r="EA14" s="6" t="s">
        <v>82</v>
      </c>
      <c r="EB14" s="6"/>
      <c r="EC14" s="6">
        <v>43.0867</v>
      </c>
      <c r="ED14" s="6">
        <v>6.8148200000000001</v>
      </c>
      <c r="EE14" s="6">
        <v>1.8065199999999999</v>
      </c>
      <c r="EF14" s="6">
        <v>4.73009E-2</v>
      </c>
      <c r="EI14">
        <v>16.931643709063021</v>
      </c>
      <c r="EJ14">
        <v>1.644541556846969</v>
      </c>
      <c r="EK14">
        <v>6.0097705798151768</v>
      </c>
      <c r="EL14">
        <v>0.23514304172645017</v>
      </c>
      <c r="EO14">
        <v>14.997892681442554</v>
      </c>
      <c r="EP14">
        <v>1.6098446483166924</v>
      </c>
      <c r="EQ14">
        <v>5.5650838375254725</v>
      </c>
      <c r="ER14">
        <v>0.25019598367727625</v>
      </c>
      <c r="EU14">
        <v>13.418103168832173</v>
      </c>
      <c r="EV14">
        <v>1.5786447002363184</v>
      </c>
      <c r="EW14">
        <v>5.1859713842950956</v>
      </c>
      <c r="EX14">
        <v>0.26485806256105099</v>
      </c>
      <c r="FA14">
        <f t="shared" si="42"/>
        <v>2.5447440744891727</v>
      </c>
      <c r="FB14">
        <f t="shared" si="43"/>
        <v>4.1439025797960696</v>
      </c>
      <c r="FC14">
        <f t="shared" si="44"/>
        <v>0.30059716523414398</v>
      </c>
      <c r="FD14">
        <f t="shared" si="45"/>
        <v>0.20115798304177221</v>
      </c>
      <c r="FG14">
        <f t="shared" si="46"/>
        <v>2.8728502673787473</v>
      </c>
      <c r="FH14">
        <f t="shared" si="47"/>
        <v>4.2332159237388556</v>
      </c>
      <c r="FI14">
        <f t="shared" si="48"/>
        <v>0.32461685263725931</v>
      </c>
      <c r="FJ14">
        <f t="shared" si="49"/>
        <v>0.18905539291555001</v>
      </c>
      <c r="FM14">
        <f t="shared" si="50"/>
        <v>3.2110872496555705</v>
      </c>
      <c r="FN14">
        <f t="shared" si="15"/>
        <v>4.3168801687801199</v>
      </c>
      <c r="FO14">
        <f t="shared" si="15"/>
        <v>0.34834746783809173</v>
      </c>
      <c r="FP14">
        <f t="shared" si="15"/>
        <v>0.17858961718070004</v>
      </c>
    </row>
    <row r="15" spans="1:172">
      <c r="H15" t="s">
        <v>7</v>
      </c>
      <c r="I15" t="s">
        <v>43</v>
      </c>
      <c r="J15">
        <v>-35.1</v>
      </c>
      <c r="L15">
        <v>-35.1</v>
      </c>
      <c r="M15" t="s">
        <v>44</v>
      </c>
      <c r="O15" s="35"/>
      <c r="P15" s="5" t="s">
        <v>46</v>
      </c>
      <c r="Q15" s="4">
        <v>25.427679898923429</v>
      </c>
      <c r="R15">
        <f t="shared" si="16"/>
        <v>0.25427679898923428</v>
      </c>
      <c r="T15">
        <f t="shared" si="17"/>
        <v>2.5779672278439798</v>
      </c>
      <c r="U15">
        <f t="shared" si="18"/>
        <v>0.14475291533475199</v>
      </c>
      <c r="V15">
        <f t="shared" si="19"/>
        <v>1.2909524704767272</v>
      </c>
      <c r="W15">
        <f t="shared" si="0"/>
        <v>-1.7691190885461443</v>
      </c>
      <c r="X15" s="35"/>
      <c r="Y15" s="5" t="s">
        <v>46</v>
      </c>
      <c r="Z15" s="4">
        <v>25.427679898923429</v>
      </c>
      <c r="AA15">
        <f t="shared" si="20"/>
        <v>0.25427679898923428</v>
      </c>
      <c r="AC15">
        <f t="shared" si="21"/>
        <v>2.4674612115403209</v>
      </c>
      <c r="AD15">
        <f t="shared" si="22"/>
        <v>0.1385480001406352</v>
      </c>
      <c r="AE15">
        <f t="shared" si="23"/>
        <v>1.2356150661804521</v>
      </c>
      <c r="AF15">
        <f t="shared" si="1"/>
        <v>-1.6932848030166519</v>
      </c>
      <c r="AG15" s="35"/>
      <c r="AH15" s="5" t="s">
        <v>46</v>
      </c>
      <c r="AI15" s="4">
        <v>25.427679898923429</v>
      </c>
      <c r="AJ15">
        <f t="shared" si="24"/>
        <v>0.25427679898923428</v>
      </c>
      <c r="AL15">
        <f t="shared" si="25"/>
        <v>2.3660395926104409</v>
      </c>
      <c r="AM15">
        <f t="shared" si="26"/>
        <v>0.13285317405459976</v>
      </c>
      <c r="AN15">
        <f t="shared" si="27"/>
        <v>1.1848267985472836</v>
      </c>
      <c r="AO15">
        <f t="shared" si="2"/>
        <v>-1.623684646698853</v>
      </c>
      <c r="AS15">
        <f t="shared" si="3"/>
        <v>13.170338632562823</v>
      </c>
      <c r="AT15">
        <f t="shared" si="4"/>
        <v>1.155753965903471</v>
      </c>
      <c r="AU15">
        <f t="shared" si="5"/>
        <v>3.6362483260507084</v>
      </c>
      <c r="AV15">
        <f t="shared" si="6"/>
        <v>0.17048310321527047</v>
      </c>
      <c r="AY15">
        <f t="shared" si="7"/>
        <v>11.792470228268037</v>
      </c>
      <c r="AZ15">
        <f t="shared" si="8"/>
        <v>1.1486048134395788</v>
      </c>
      <c r="BA15">
        <f t="shared" si="9"/>
        <v>3.440494001562477</v>
      </c>
      <c r="BB15">
        <f t="shared" si="10"/>
        <v>0.18391440809131201</v>
      </c>
      <c r="BE15">
        <f t="shared" si="28"/>
        <v>10.655110035390983</v>
      </c>
      <c r="BF15">
        <f t="shared" si="29"/>
        <v>1.142082298706635</v>
      </c>
      <c r="BG15">
        <f t="shared" si="30"/>
        <v>3.2701203828125083</v>
      </c>
      <c r="BH15">
        <f t="shared" si="31"/>
        <v>0.19717085404471171</v>
      </c>
      <c r="BL15" s="5" t="s">
        <v>46</v>
      </c>
      <c r="BM15" s="5">
        <v>642.77700000000004</v>
      </c>
      <c r="BN15" s="5">
        <v>40.852600000000002</v>
      </c>
      <c r="BO15" s="5">
        <v>31.3657</v>
      </c>
      <c r="BP15" s="5">
        <v>9.3055100000000002E-2</v>
      </c>
      <c r="BQ15" s="34"/>
      <c r="BR15" s="34"/>
      <c r="BS15" s="34"/>
      <c r="BT15" s="34"/>
      <c r="BU15" s="5" t="s">
        <v>46</v>
      </c>
      <c r="BV15" s="4">
        <v>25.427679898923429</v>
      </c>
      <c r="BW15" s="5">
        <v>642.77700000000004</v>
      </c>
      <c r="BX15" s="5">
        <v>40.852600000000002</v>
      </c>
      <c r="BY15" s="5">
        <v>31.3657</v>
      </c>
      <c r="BZ15" s="5">
        <v>9.3055100000000002E-2</v>
      </c>
      <c r="CA15">
        <f t="shared" si="11"/>
        <v>48.804895449747576</v>
      </c>
      <c r="CB15">
        <f t="shared" si="12"/>
        <v>35.347142389483288</v>
      </c>
      <c r="CC15">
        <f t="shared" si="32"/>
        <v>8.6258410283177671</v>
      </c>
      <c r="CD15">
        <f t="shared" si="33"/>
        <v>0.54583180529332886</v>
      </c>
      <c r="CI15" s="34"/>
      <c r="CJ15" s="34"/>
      <c r="CK15" s="34"/>
      <c r="CL15" s="34"/>
      <c r="CM15" s="5" t="s">
        <v>46</v>
      </c>
      <c r="CN15" s="4">
        <v>25.427679898923429</v>
      </c>
      <c r="CO15" s="5">
        <v>642.77700000000004</v>
      </c>
      <c r="CP15" s="5">
        <v>40.852600000000002</v>
      </c>
      <c r="CQ15" s="5">
        <v>31.3657</v>
      </c>
      <c r="CR15" s="5">
        <v>9.3055100000000002E-2</v>
      </c>
      <c r="CS15">
        <f t="shared" si="34"/>
        <v>54.507409182105256</v>
      </c>
      <c r="CT15">
        <f t="shared" si="35"/>
        <v>35.567150269607517</v>
      </c>
      <c r="CU15">
        <f t="shared" si="36"/>
        <v>9.1166268523518657</v>
      </c>
      <c r="CV15">
        <f t="shared" si="37"/>
        <v>0.50596960273932912</v>
      </c>
      <c r="CW15" s="34"/>
      <c r="CX15" s="34"/>
      <c r="CY15" s="34"/>
      <c r="CZ15" s="34"/>
      <c r="DA15" s="34"/>
      <c r="DB15" s="34"/>
      <c r="DC15" s="34"/>
      <c r="DD15" s="5" t="s">
        <v>46</v>
      </c>
      <c r="DE15" s="4">
        <v>25.427679898923429</v>
      </c>
      <c r="DF15" s="5">
        <v>642.77700000000004</v>
      </c>
      <c r="DG15" s="5">
        <v>40.852600000000002</v>
      </c>
      <c r="DH15" s="5">
        <v>31.3657</v>
      </c>
      <c r="DI15" s="5">
        <v>9.3055100000000002E-2</v>
      </c>
      <c r="DJ15">
        <f t="shared" si="38"/>
        <v>60.32570267834064</v>
      </c>
      <c r="DK15">
        <f t="shared" si="39"/>
        <v>35.770276841050794</v>
      </c>
      <c r="DL15">
        <f t="shared" si="40"/>
        <v>9.5916040782032415</v>
      </c>
      <c r="DM15">
        <f t="shared" si="41"/>
        <v>0.47195159979830609</v>
      </c>
      <c r="DN15" s="34"/>
      <c r="DO15" s="34"/>
      <c r="DP15" s="34"/>
      <c r="EA15" s="6" t="s">
        <v>83</v>
      </c>
      <c r="EB15" s="6"/>
      <c r="EC15" s="6">
        <v>57.941400000000002</v>
      </c>
      <c r="ED15" s="6">
        <v>10.408799999999999</v>
      </c>
      <c r="EE15" s="6">
        <v>2.2814399999999999</v>
      </c>
      <c r="EF15" s="6">
        <v>1.49943E-2</v>
      </c>
      <c r="EI15">
        <v>16.353194438107312</v>
      </c>
      <c r="EJ15">
        <v>1.5662076376958074</v>
      </c>
      <c r="EK15">
        <v>5.6061517874196429</v>
      </c>
      <c r="EL15">
        <v>0.22490990671541009</v>
      </c>
      <c r="EO15">
        <v>14.507107923190267</v>
      </c>
      <c r="EP15">
        <v>1.5363742192013752</v>
      </c>
      <c r="EQ15">
        <v>5.2068241664927708</v>
      </c>
      <c r="ER15">
        <v>0.23976462207988999</v>
      </c>
      <c r="EU15">
        <v>12.996776476414182</v>
      </c>
      <c r="EV15">
        <v>1.5094937054333373</v>
      </c>
      <c r="EW15">
        <v>4.8654068497657255</v>
      </c>
      <c r="EX15">
        <v>0.25426008475040207</v>
      </c>
      <c r="FA15">
        <f t="shared" si="42"/>
        <v>3.5431242635372242</v>
      </c>
      <c r="FB15">
        <f t="shared" si="43"/>
        <v>6.6458621127102573</v>
      </c>
      <c r="FC15">
        <f t="shared" si="44"/>
        <v>0.40695294856618286</v>
      </c>
      <c r="FD15">
        <f t="shared" si="45"/>
        <v>6.6668028185050326E-2</v>
      </c>
      <c r="FG15">
        <f t="shared" si="46"/>
        <v>3.9940007551317693</v>
      </c>
      <c r="FH15">
        <f t="shared" si="47"/>
        <v>6.7749119126788084</v>
      </c>
      <c r="FI15">
        <f t="shared" si="48"/>
        <v>0.43816344225365683</v>
      </c>
      <c r="FJ15">
        <f t="shared" si="49"/>
        <v>6.2537583192752572E-2</v>
      </c>
      <c r="FM15">
        <f t="shared" si="50"/>
        <v>4.4581362236358215</v>
      </c>
      <c r="FN15">
        <f t="shared" si="15"/>
        <v>6.8955570748881643</v>
      </c>
      <c r="FO15">
        <f t="shared" si="15"/>
        <v>0.46891042629042495</v>
      </c>
      <c r="FP15">
        <f t="shared" si="15"/>
        <v>5.8972292150061077E-2</v>
      </c>
    </row>
    <row r="16" spans="1:172">
      <c r="H16" t="s">
        <v>8</v>
      </c>
      <c r="I16" t="s">
        <v>43</v>
      </c>
      <c r="J16">
        <v>-50</v>
      </c>
      <c r="L16">
        <v>-50</v>
      </c>
      <c r="M16" t="s">
        <v>44</v>
      </c>
      <c r="O16" s="35"/>
      <c r="P16" s="3" t="s">
        <v>47</v>
      </c>
      <c r="Q16" s="4">
        <v>22.955908271431699</v>
      </c>
      <c r="R16">
        <f t="shared" si="16"/>
        <v>0.22955908271431699</v>
      </c>
      <c r="T16">
        <f t="shared" si="17"/>
        <v>2.6611845868318871</v>
      </c>
      <c r="U16">
        <f t="shared" si="18"/>
        <v>0.26159008735377393</v>
      </c>
      <c r="V16">
        <f t="shared" si="19"/>
        <v>1.4573871884525422</v>
      </c>
      <c r="W16">
        <f t="shared" si="0"/>
        <v>-1.6626008690416227</v>
      </c>
      <c r="X16" s="35"/>
      <c r="Y16" s="3" t="s">
        <v>47</v>
      </c>
      <c r="Z16" s="4">
        <v>22.955908271431699</v>
      </c>
      <c r="AA16">
        <f t="shared" si="20"/>
        <v>0.22955908271431699</v>
      </c>
      <c r="AC16">
        <f t="shared" si="21"/>
        <v>2.5471114115939559</v>
      </c>
      <c r="AD16">
        <f t="shared" si="22"/>
        <v>0.25037688101593869</v>
      </c>
      <c r="AE16">
        <f t="shared" si="23"/>
        <v>1.3949154662877223</v>
      </c>
      <c r="AF16">
        <f t="shared" si="1"/>
        <v>-1.5913325469479991</v>
      </c>
      <c r="AG16" s="35"/>
      <c r="AH16" s="3" t="s">
        <v>47</v>
      </c>
      <c r="AI16" s="4">
        <v>22.955908271431699</v>
      </c>
      <c r="AJ16">
        <f t="shared" si="24"/>
        <v>0.22955908271431699</v>
      </c>
      <c r="AL16">
        <f t="shared" si="25"/>
        <v>2.4424158801098499</v>
      </c>
      <c r="AM16">
        <f t="shared" si="26"/>
        <v>0.24008548170376939</v>
      </c>
      <c r="AN16">
        <f t="shared" si="27"/>
        <v>1.337579373546101</v>
      </c>
      <c r="AO16">
        <f t="shared" si="2"/>
        <v>-1.5259229986996101</v>
      </c>
      <c r="AS16">
        <f t="shared" si="3"/>
        <v>14.313234329055604</v>
      </c>
      <c r="AT16">
        <f t="shared" si="4"/>
        <v>1.2989939592292854</v>
      </c>
      <c r="AU16">
        <f t="shared" si="5"/>
        <v>4.2947235527022443</v>
      </c>
      <c r="AV16">
        <f t="shared" si="6"/>
        <v>0.18964509605683708</v>
      </c>
      <c r="AY16">
        <f t="shared" si="7"/>
        <v>12.770162710623808</v>
      </c>
      <c r="AZ16">
        <f t="shared" si="8"/>
        <v>1.2845094326937667</v>
      </c>
      <c r="BA16">
        <f t="shared" si="9"/>
        <v>4.0346334956690866</v>
      </c>
      <c r="BB16">
        <f t="shared" si="10"/>
        <v>0.20365405225573888</v>
      </c>
      <c r="BE16">
        <f t="shared" si="28"/>
        <v>11.500791741770739</v>
      </c>
      <c r="BF16">
        <f t="shared" si="29"/>
        <v>1.2713578235094081</v>
      </c>
      <c r="BG16">
        <f t="shared" si="30"/>
        <v>3.8098102073198992</v>
      </c>
      <c r="BH16">
        <f t="shared" si="31"/>
        <v>0.21742028558280832</v>
      </c>
      <c r="BL16" s="3" t="s">
        <v>47</v>
      </c>
      <c r="BM16" s="3">
        <v>643.43299999999999</v>
      </c>
      <c r="BN16" s="3">
        <v>208.99199999999999</v>
      </c>
      <c r="BO16" s="3">
        <v>30.466699999999999</v>
      </c>
      <c r="BP16" s="3">
        <v>1.5225799999999999E-3</v>
      </c>
      <c r="BQ16" s="34"/>
      <c r="BR16" s="34"/>
      <c r="BS16" s="34"/>
      <c r="BT16" s="34"/>
      <c r="BU16" s="3" t="s">
        <v>47</v>
      </c>
      <c r="BV16" s="4">
        <v>22.955908271431699</v>
      </c>
      <c r="BW16" s="3">
        <v>643.43299999999999</v>
      </c>
      <c r="BX16" s="3">
        <v>208.99199999999999</v>
      </c>
      <c r="BY16" s="3">
        <v>30.466699999999999</v>
      </c>
      <c r="BZ16" s="3">
        <v>1.5225799999999999E-3</v>
      </c>
      <c r="CA16">
        <f t="shared" si="11"/>
        <v>44.953711034678079</v>
      </c>
      <c r="CB16">
        <f t="shared" si="12"/>
        <v>160.88758420708777</v>
      </c>
      <c r="CC16">
        <f t="shared" si="32"/>
        <v>7.0939839610468809</v>
      </c>
      <c r="CD16">
        <f t="shared" si="33"/>
        <v>8.0285756481869655E-3</v>
      </c>
      <c r="CI16" s="34"/>
      <c r="CJ16" s="34"/>
      <c r="CK16" s="34"/>
      <c r="CL16" s="34"/>
      <c r="CM16" s="3" t="s">
        <v>47</v>
      </c>
      <c r="CN16" s="4">
        <v>22.955908271431699</v>
      </c>
      <c r="CO16" s="3">
        <v>643.43299999999999</v>
      </c>
      <c r="CP16" s="3">
        <v>208.99199999999999</v>
      </c>
      <c r="CQ16" s="3">
        <v>30.466699999999999</v>
      </c>
      <c r="CR16" s="3">
        <v>1.5225799999999999E-3</v>
      </c>
      <c r="CS16">
        <f t="shared" si="34"/>
        <v>50.385654010869608</v>
      </c>
      <c r="CT16">
        <f t="shared" si="35"/>
        <v>162.70180247856902</v>
      </c>
      <c r="CU16">
        <f t="shared" si="36"/>
        <v>7.5512930809462606</v>
      </c>
      <c r="CV16">
        <f t="shared" si="37"/>
        <v>7.4763059371291954E-3</v>
      </c>
      <c r="CW16" s="34"/>
      <c r="CX16" s="34"/>
      <c r="CY16" s="34"/>
      <c r="CZ16" s="34"/>
      <c r="DA16" s="34"/>
      <c r="DB16" s="34"/>
      <c r="DC16" s="34"/>
      <c r="DD16" s="3" t="s">
        <v>47</v>
      </c>
      <c r="DE16" s="4">
        <v>22.955908271431699</v>
      </c>
      <c r="DF16" s="3">
        <v>643.43299999999999</v>
      </c>
      <c r="DG16" s="3">
        <v>208.99199999999999</v>
      </c>
      <c r="DH16" s="3">
        <v>30.466699999999999</v>
      </c>
      <c r="DI16" s="3">
        <v>1.5225799999999999E-3</v>
      </c>
      <c r="DJ16">
        <f t="shared" si="38"/>
        <v>55.946843873631671</v>
      </c>
      <c r="DK16">
        <f t="shared" si="39"/>
        <v>164.38487744001637</v>
      </c>
      <c r="DL16">
        <f t="shared" si="40"/>
        <v>7.9969075471170301</v>
      </c>
      <c r="DM16">
        <f t="shared" si="41"/>
        <v>7.0029344130361684E-3</v>
      </c>
      <c r="DN16" s="34"/>
      <c r="DO16" s="34"/>
      <c r="DP16" s="34"/>
      <c r="EA16" s="6" t="s">
        <v>84</v>
      </c>
      <c r="EB16" s="6"/>
      <c r="EC16" s="6">
        <v>53.331000000000003</v>
      </c>
      <c r="ED16" s="6">
        <v>6.8666499999999999</v>
      </c>
      <c r="EE16" s="6">
        <v>2.5729500000000001</v>
      </c>
      <c r="EF16" s="6">
        <v>8.0287300000000006E-2</v>
      </c>
      <c r="EI16">
        <v>16.605338571385683</v>
      </c>
      <c r="EJ16">
        <v>1.6002178344398439</v>
      </c>
      <c r="EK16">
        <v>5.7803631156087603</v>
      </c>
      <c r="EL16">
        <v>0.22935824539890878</v>
      </c>
      <c r="EO16">
        <v>14.721129358456553</v>
      </c>
      <c r="EP16">
        <v>1.5682917360571882</v>
      </c>
      <c r="EQ16">
        <v>5.3615885865423571</v>
      </c>
      <c r="ER16">
        <v>0.24430157653924217</v>
      </c>
      <c r="EU16">
        <v>13.180579531427417</v>
      </c>
      <c r="EV16">
        <v>1.5395510717853691</v>
      </c>
      <c r="EW16">
        <v>5.00399508593999</v>
      </c>
      <c r="EX16">
        <v>0.25887178796806404</v>
      </c>
      <c r="FA16">
        <f t="shared" si="42"/>
        <v>3.2116779655369374</v>
      </c>
      <c r="FB16">
        <f t="shared" si="43"/>
        <v>4.2910720354542669</v>
      </c>
      <c r="FC16">
        <f t="shared" si="44"/>
        <v>0.44511909520913018</v>
      </c>
      <c r="FD16">
        <f t="shared" si="45"/>
        <v>0.35005194541997481</v>
      </c>
      <c r="FG16">
        <f t="shared" si="46"/>
        <v>3.6227519439168581</v>
      </c>
      <c r="FH16">
        <f t="shared" si="47"/>
        <v>4.3784264382233573</v>
      </c>
      <c r="FI16">
        <f t="shared" si="48"/>
        <v>0.47988575745220946</v>
      </c>
      <c r="FJ16">
        <f t="shared" si="49"/>
        <v>0.32864012233299467</v>
      </c>
      <c r="FM16">
        <f t="shared" si="50"/>
        <v>4.0461802057215319</v>
      </c>
      <c r="FN16">
        <f t="shared" si="15"/>
        <v>4.460163826872571</v>
      </c>
      <c r="FO16">
        <f t="shared" si="15"/>
        <v>0.51417916201184211</v>
      </c>
      <c r="FP16">
        <f t="shared" si="15"/>
        <v>0.31014310454681421</v>
      </c>
    </row>
    <row r="17" spans="8:172">
      <c r="H17" t="s">
        <v>165</v>
      </c>
      <c r="I17" t="s">
        <v>43</v>
      </c>
      <c r="J17">
        <v>-32</v>
      </c>
      <c r="L17">
        <v>-32</v>
      </c>
      <c r="O17" s="35"/>
      <c r="P17" t="s">
        <v>49</v>
      </c>
      <c r="Q17" s="4">
        <v>22.280313716231959</v>
      </c>
      <c r="R17">
        <f t="shared" si="16"/>
        <v>0.22280313716231959</v>
      </c>
      <c r="T17">
        <f t="shared" si="17"/>
        <v>2.6839298898384532</v>
      </c>
      <c r="U17">
        <f t="shared" si="18"/>
        <v>0.29352449277499287</v>
      </c>
      <c r="V17">
        <f t="shared" si="19"/>
        <v>1.5028777944656746</v>
      </c>
      <c r="W17">
        <f t="shared" si="0"/>
        <v>-1.6334868811932179</v>
      </c>
      <c r="X17" s="35"/>
      <c r="Y17" t="s">
        <v>49</v>
      </c>
      <c r="Z17" s="4">
        <v>22.280313716231959</v>
      </c>
      <c r="AA17">
        <f t="shared" si="20"/>
        <v>0.22280313716231959</v>
      </c>
      <c r="AC17">
        <f t="shared" si="21"/>
        <v>2.5688817243843052</v>
      </c>
      <c r="AD17">
        <f t="shared" si="22"/>
        <v>0.28094240017358935</v>
      </c>
      <c r="AE17">
        <f t="shared" si="23"/>
        <v>1.4384560918684213</v>
      </c>
      <c r="AF17">
        <f t="shared" si="1"/>
        <v>-1.5634665465763518</v>
      </c>
      <c r="AG17" s="35"/>
      <c r="AH17" t="s">
        <v>49</v>
      </c>
      <c r="AI17" s="4">
        <v>22.280313716231959</v>
      </c>
      <c r="AJ17">
        <f t="shared" si="24"/>
        <v>0.22280313716231959</v>
      </c>
      <c r="AL17">
        <f t="shared" si="25"/>
        <v>2.4632913539631249</v>
      </c>
      <c r="AM17">
        <f t="shared" si="26"/>
        <v>0.26939464699376758</v>
      </c>
      <c r="AN17">
        <f t="shared" si="27"/>
        <v>1.3793303212526511</v>
      </c>
      <c r="AO17">
        <f t="shared" si="2"/>
        <v>-1.499202392167418</v>
      </c>
      <c r="AS17">
        <f t="shared" si="3"/>
        <v>14.642523879838011</v>
      </c>
      <c r="AT17">
        <f t="shared" si="4"/>
        <v>1.3411460273957863</v>
      </c>
      <c r="AU17">
        <f t="shared" si="5"/>
        <v>4.4946050261608121</v>
      </c>
      <c r="AV17">
        <f t="shared" si="6"/>
        <v>0.19524758068573522</v>
      </c>
      <c r="AY17">
        <f t="shared" si="7"/>
        <v>13.0512214146892</v>
      </c>
      <c r="AZ17">
        <f t="shared" si="8"/>
        <v>1.3243773178346359</v>
      </c>
      <c r="BA17">
        <f t="shared" si="9"/>
        <v>4.2141844781516635</v>
      </c>
      <c r="BB17">
        <f t="shared" si="10"/>
        <v>0.2094088858617115</v>
      </c>
      <c r="BE17">
        <f t="shared" si="28"/>
        <v>11.743399686619808</v>
      </c>
      <c r="BF17">
        <f t="shared" si="29"/>
        <v>1.3091716997862317</v>
      </c>
      <c r="BG17">
        <f t="shared" si="30"/>
        <v>3.972240611464402</v>
      </c>
      <c r="BH17">
        <f t="shared" si="31"/>
        <v>0.22330820150600131</v>
      </c>
      <c r="BL17" t="s">
        <v>49</v>
      </c>
      <c r="BM17">
        <v>633.03099999999995</v>
      </c>
      <c r="BN17">
        <v>37.003500000000003</v>
      </c>
      <c r="BO17">
        <v>28.984100000000002</v>
      </c>
      <c r="BP17" t="s">
        <v>168</v>
      </c>
      <c r="BQ17" s="34"/>
      <c r="BR17" s="34"/>
      <c r="BS17" s="34"/>
      <c r="BT17" s="34"/>
      <c r="BU17" t="s">
        <v>49</v>
      </c>
      <c r="BV17" s="4">
        <v>22.280313716231959</v>
      </c>
      <c r="BW17">
        <v>633.03099999999995</v>
      </c>
      <c r="BX17">
        <v>37.003500000000003</v>
      </c>
      <c r="BY17">
        <v>28.984100000000002</v>
      </c>
      <c r="BZ17" t="s">
        <v>168</v>
      </c>
      <c r="CA17">
        <f t="shared" si="11"/>
        <v>43.232369309750659</v>
      </c>
      <c r="CB17">
        <f t="shared" si="12"/>
        <v>27.590955230917508</v>
      </c>
      <c r="CC17">
        <f t="shared" si="32"/>
        <v>6.4486422791987907</v>
      </c>
      <c r="CD17" t="e">
        <f t="shared" si="33"/>
        <v>#VALUE!</v>
      </c>
      <c r="CI17" s="34"/>
      <c r="CJ17" s="34"/>
      <c r="CK17" s="34"/>
      <c r="CL17" s="34"/>
      <c r="CM17" t="s">
        <v>49</v>
      </c>
      <c r="CN17" s="4">
        <v>22.280313716231959</v>
      </c>
      <c r="CO17">
        <v>633.03099999999995</v>
      </c>
      <c r="CP17">
        <v>37.003500000000003</v>
      </c>
      <c r="CQ17">
        <v>28.984100000000002</v>
      </c>
      <c r="CR17" t="s">
        <v>168</v>
      </c>
      <c r="CS17">
        <f t="shared" si="34"/>
        <v>48.503582912747241</v>
      </c>
      <c r="CT17">
        <f t="shared" si="35"/>
        <v>27.940300322041853</v>
      </c>
      <c r="CU17">
        <f t="shared" si="36"/>
        <v>6.8777482690345808</v>
      </c>
      <c r="CV17" t="e">
        <f t="shared" si="37"/>
        <v>#VALUE!</v>
      </c>
      <c r="CW17" s="34"/>
      <c r="CX17" s="34"/>
      <c r="CY17" s="34"/>
      <c r="CZ17" s="34"/>
      <c r="DA17" s="34"/>
      <c r="DB17" s="34"/>
      <c r="DC17" s="34"/>
      <c r="DD17" t="s">
        <v>49</v>
      </c>
      <c r="DE17" s="4">
        <v>22.280313716231959</v>
      </c>
      <c r="DF17">
        <v>633.03099999999995</v>
      </c>
      <c r="DG17">
        <v>37.003500000000003</v>
      </c>
      <c r="DH17">
        <v>28.984100000000002</v>
      </c>
      <c r="DI17" t="s">
        <v>168</v>
      </c>
      <c r="DJ17">
        <f t="shared" si="38"/>
        <v>53.90525885968632</v>
      </c>
      <c r="DK17">
        <f t="shared" si="39"/>
        <v>28.264818133513064</v>
      </c>
      <c r="DL17">
        <f t="shared" si="40"/>
        <v>7.2966627238914299</v>
      </c>
      <c r="DM17" t="e">
        <f t="shared" si="41"/>
        <v>#VALUE!</v>
      </c>
      <c r="DN17" s="34"/>
      <c r="DO17" s="34"/>
      <c r="DP17" s="34"/>
      <c r="EA17" s="6" t="s">
        <v>85</v>
      </c>
      <c r="EB17" s="6"/>
      <c r="EC17" s="6">
        <v>48.470100000000002</v>
      </c>
      <c r="ED17" s="6">
        <v>5.7869700000000002</v>
      </c>
      <c r="EE17" s="6">
        <v>1.88245</v>
      </c>
      <c r="EF17" s="6">
        <v>3.7338799999999998E-2</v>
      </c>
      <c r="EI17">
        <v>17.238857992802579</v>
      </c>
      <c r="EJ17">
        <v>1.6865887895835909</v>
      </c>
      <c r="EK17">
        <v>6.2298363066500704</v>
      </c>
      <c r="EL17">
        <v>0.24061800779156697</v>
      </c>
      <c r="EO17">
        <v>15.258254681707536</v>
      </c>
      <c r="EP17">
        <v>1.6492190087449698</v>
      </c>
      <c r="EQ17">
        <v>5.7599796258594624</v>
      </c>
      <c r="ER17">
        <v>0.25576896425710804</v>
      </c>
      <c r="EU17">
        <v>13.641386400558064</v>
      </c>
      <c r="EV17">
        <v>1.6156504395093809</v>
      </c>
      <c r="EW17">
        <v>5.3600011646379562</v>
      </c>
      <c r="EX17">
        <v>0.27051256935601881</v>
      </c>
      <c r="FA17">
        <f t="shared" si="42"/>
        <v>2.8116769695670576</v>
      </c>
      <c r="FB17">
        <f t="shared" si="43"/>
        <v>3.4311683059560534</v>
      </c>
      <c r="FC17">
        <f t="shared" si="44"/>
        <v>0.30216684794599968</v>
      </c>
      <c r="FD17">
        <f t="shared" si="45"/>
        <v>0.15517874303216894</v>
      </c>
      <c r="FG17">
        <f t="shared" si="46"/>
        <v>3.1766477235505</v>
      </c>
      <c r="FH17">
        <f t="shared" si="47"/>
        <v>3.5089154134864082</v>
      </c>
      <c r="FI17">
        <f t="shared" si="48"/>
        <v>0.32681539211505706</v>
      </c>
      <c r="FJ17">
        <f t="shared" si="49"/>
        <v>0.14598643783248741</v>
      </c>
      <c r="FM17">
        <f t="shared" si="50"/>
        <v>3.5531652411823118</v>
      </c>
      <c r="FN17">
        <f t="shared" si="15"/>
        <v>3.5818205835151504</v>
      </c>
      <c r="FO17">
        <f t="shared" si="15"/>
        <v>0.35120328189838201</v>
      </c>
      <c r="FP17">
        <f t="shared" si="15"/>
        <v>0.13802981535715181</v>
      </c>
    </row>
    <row r="18" spans="8:172">
      <c r="H18" t="s">
        <v>6</v>
      </c>
      <c r="I18" t="s">
        <v>48</v>
      </c>
      <c r="J18">
        <v>25.5</v>
      </c>
      <c r="L18">
        <v>25.5</v>
      </c>
      <c r="M18" t="s">
        <v>44</v>
      </c>
      <c r="O18" s="35"/>
      <c r="P18" s="6" t="s">
        <v>50</v>
      </c>
      <c r="Q18" s="4">
        <v>19.294080336266564</v>
      </c>
      <c r="R18">
        <f t="shared" si="16"/>
        <v>0.19294080336266564</v>
      </c>
      <c r="T18">
        <f t="shared" si="17"/>
        <v>2.7844676791869087</v>
      </c>
      <c r="U18">
        <f t="shared" si="18"/>
        <v>0.43467954902022443</v>
      </c>
      <c r="V18">
        <f t="shared" si="19"/>
        <v>1.7039533731625855</v>
      </c>
      <c r="W18">
        <f t="shared" si="0"/>
        <v>-1.5047985108271948</v>
      </c>
      <c r="X18" s="35"/>
      <c r="Y18" s="6" t="s">
        <v>50</v>
      </c>
      <c r="Z18" s="4">
        <v>19.294080336266564</v>
      </c>
      <c r="AA18">
        <f t="shared" si="20"/>
        <v>0.19294080336266564</v>
      </c>
      <c r="AC18">
        <f t="shared" si="21"/>
        <v>2.6651099048017874</v>
      </c>
      <c r="AD18">
        <f t="shared" si="22"/>
        <v>0.41604676547973363</v>
      </c>
      <c r="AE18">
        <f t="shared" si="23"/>
        <v>1.6309124527033847</v>
      </c>
      <c r="AF18">
        <f t="shared" si="1"/>
        <v>-1.4402944756419751</v>
      </c>
      <c r="AG18" s="35"/>
      <c r="AH18" s="6" t="s">
        <v>50</v>
      </c>
      <c r="AI18" s="4">
        <v>19.294080336266564</v>
      </c>
      <c r="AJ18">
        <f t="shared" si="24"/>
        <v>0.19294080336266564</v>
      </c>
      <c r="AL18">
        <f t="shared" si="25"/>
        <v>2.5555642066133566</v>
      </c>
      <c r="AM18">
        <f t="shared" si="26"/>
        <v>0.39894573211469303</v>
      </c>
      <c r="AN18">
        <f t="shared" si="27"/>
        <v>1.5638760265531146</v>
      </c>
      <c r="AO18">
        <f t="shared" si="2"/>
        <v>-1.3810931407751212</v>
      </c>
      <c r="AS18">
        <f t="shared" si="3"/>
        <v>16.191196671365681</v>
      </c>
      <c r="AT18">
        <f t="shared" si="4"/>
        <v>1.5444680533421327</v>
      </c>
      <c r="AU18">
        <f t="shared" si="5"/>
        <v>5.4956307814634995</v>
      </c>
      <c r="AV18">
        <f t="shared" si="6"/>
        <v>0.22206203241985123</v>
      </c>
      <c r="AY18">
        <f t="shared" si="7"/>
        <v>14.369528739422575</v>
      </c>
      <c r="AZ18">
        <f t="shared" si="8"/>
        <v>1.5159567616581027</v>
      </c>
      <c r="BA18">
        <f t="shared" si="9"/>
        <v>5.1085338881340814</v>
      </c>
      <c r="BB18">
        <f t="shared" si="10"/>
        <v>0.23685799949997619</v>
      </c>
      <c r="BE18">
        <f t="shared" si="28"/>
        <v>12.87856377895139</v>
      </c>
      <c r="BF18">
        <f t="shared" si="29"/>
        <v>1.490252743547998</v>
      </c>
      <c r="BG18">
        <f t="shared" si="30"/>
        <v>4.7773023561463335</v>
      </c>
      <c r="BH18">
        <f t="shared" si="31"/>
        <v>0.25130369254325047</v>
      </c>
      <c r="BL18" s="6" t="s">
        <v>50</v>
      </c>
      <c r="BM18" s="6">
        <v>683.60199999999998</v>
      </c>
      <c r="BN18" s="6">
        <v>78.456100000000006</v>
      </c>
      <c r="BO18" s="6">
        <v>29.406199999999998</v>
      </c>
      <c r="BP18" s="6">
        <v>1.6216600000000001E-2</v>
      </c>
      <c r="BQ18" s="34"/>
      <c r="BR18" s="34"/>
      <c r="BS18" s="34"/>
      <c r="BT18" s="34"/>
      <c r="BU18" s="6" t="s">
        <v>50</v>
      </c>
      <c r="BV18" s="4">
        <v>19.294080336266564</v>
      </c>
      <c r="BW18" s="6">
        <v>683.60199999999998</v>
      </c>
      <c r="BX18" s="6">
        <v>78.456100000000006</v>
      </c>
      <c r="BY18" s="6">
        <v>29.406199999999998</v>
      </c>
      <c r="BZ18" s="6">
        <v>1.6216600000000001E-2</v>
      </c>
      <c r="CA18">
        <f t="shared" si="11"/>
        <v>42.220597641739353</v>
      </c>
      <c r="CB18">
        <f t="shared" si="12"/>
        <v>50.798137151639942</v>
      </c>
      <c r="CC18">
        <f t="shared" si="32"/>
        <v>5.3508325375834396</v>
      </c>
      <c r="CD18">
        <f t="shared" si="33"/>
        <v>7.302734205971502E-2</v>
      </c>
      <c r="CI18" s="34"/>
      <c r="CJ18" s="34"/>
      <c r="CK18" s="34"/>
      <c r="CL18" s="34"/>
      <c r="CM18" s="6" t="s">
        <v>50</v>
      </c>
      <c r="CN18" s="4">
        <v>19.294080336266564</v>
      </c>
      <c r="CO18" s="6">
        <v>683.60199999999998</v>
      </c>
      <c r="CP18" s="6">
        <v>78.456100000000006</v>
      </c>
      <c r="CQ18" s="6">
        <v>29.406199999999998</v>
      </c>
      <c r="CR18" s="6">
        <v>1.6216600000000001E-2</v>
      </c>
      <c r="CS18">
        <f t="shared" si="34"/>
        <v>47.573028482454589</v>
      </c>
      <c r="CT18">
        <f t="shared" si="35"/>
        <v>51.753520934322268</v>
      </c>
      <c r="CU18">
        <f t="shared" si="36"/>
        <v>5.7562895037857462</v>
      </c>
      <c r="CV18">
        <f t="shared" si="37"/>
        <v>6.8465494238042962E-2</v>
      </c>
      <c r="CW18" s="34"/>
      <c r="CX18" s="34"/>
      <c r="CY18" s="34"/>
      <c r="CZ18" s="34"/>
      <c r="DA18" s="34"/>
      <c r="DB18" s="34"/>
      <c r="DC18" s="34"/>
      <c r="DD18" s="6" t="s">
        <v>50</v>
      </c>
      <c r="DE18" s="4">
        <v>19.294080336266564</v>
      </c>
      <c r="DF18" s="6">
        <v>683.60199999999998</v>
      </c>
      <c r="DG18" s="6">
        <v>78.456100000000006</v>
      </c>
      <c r="DH18" s="6">
        <v>29.406199999999998</v>
      </c>
      <c r="DI18" s="6">
        <v>1.6216600000000001E-2</v>
      </c>
      <c r="DJ18">
        <f t="shared" si="38"/>
        <v>53.080608345262299</v>
      </c>
      <c r="DK18">
        <f t="shared" si="39"/>
        <v>52.646170483277558</v>
      </c>
      <c r="DL18">
        <f t="shared" si="40"/>
        <v>6.1553985508509559</v>
      </c>
      <c r="DM18">
        <f t="shared" si="41"/>
        <v>6.4529891446816104E-2</v>
      </c>
      <c r="DN18" s="34"/>
      <c r="DO18" s="34"/>
      <c r="DP18" s="34"/>
      <c r="EA18" s="6" t="s">
        <v>86</v>
      </c>
      <c r="EB18" s="6"/>
      <c r="EC18" s="6">
        <v>44.779899999999998</v>
      </c>
      <c r="ED18" s="6">
        <v>5.6118100000000002</v>
      </c>
      <c r="EE18" s="6">
        <v>2.5876700000000001</v>
      </c>
      <c r="EF18" s="6">
        <v>3.5770799999999998E-2</v>
      </c>
      <c r="EI18">
        <v>17.471341480551679</v>
      </c>
      <c r="EJ18">
        <v>1.7186100393892265</v>
      </c>
      <c r="EK18">
        <v>6.3990006678149234</v>
      </c>
      <c r="EL18">
        <v>0.24477939641960275</v>
      </c>
      <c r="EO18">
        <v>15.455150484665801</v>
      </c>
      <c r="EP18">
        <v>1.6791764516594898</v>
      </c>
      <c r="EQ18">
        <v>5.9095948046020954</v>
      </c>
      <c r="ER18">
        <v>0.26000121008698163</v>
      </c>
      <c r="EU18">
        <v>13.810137691378145</v>
      </c>
      <c r="EV18">
        <v>1.6437813856223566</v>
      </c>
      <c r="EW18">
        <v>5.4934336044930321</v>
      </c>
      <c r="EX18">
        <v>0.27480333987231503</v>
      </c>
      <c r="FA18">
        <f t="shared" si="42"/>
        <v>2.5630487532881774</v>
      </c>
      <c r="FB18">
        <f t="shared" si="43"/>
        <v>3.2653189911507616</v>
      </c>
      <c r="FC18">
        <f t="shared" si="44"/>
        <v>0.40438658070708028</v>
      </c>
      <c r="FD18">
        <f t="shared" si="45"/>
        <v>0.14613484845220148</v>
      </c>
      <c r="FG18">
        <f t="shared" si="46"/>
        <v>2.8974095104689828</v>
      </c>
      <c r="FH18">
        <f t="shared" si="47"/>
        <v>3.34200136885792</v>
      </c>
      <c r="FI18">
        <f t="shared" si="48"/>
        <v>0.43787604489987247</v>
      </c>
      <c r="FJ18">
        <f t="shared" si="49"/>
        <v>0.13757935968079965</v>
      </c>
      <c r="FM18">
        <f t="shared" si="50"/>
        <v>3.2425382715739826</v>
      </c>
      <c r="FN18">
        <f t="shared" ref="FN18:FN45" si="51">ED18/EV18</f>
        <v>3.4139637114063666</v>
      </c>
      <c r="FO18">
        <f t="shared" ref="FO18:FO45" si="52">EE18/EW18</f>
        <v>0.47104783388727356</v>
      </c>
      <c r="FP18">
        <f t="shared" ref="FP18:FP45" si="53">EF18/EX18</f>
        <v>0.13016872362839763</v>
      </c>
    </row>
    <row r="19" spans="8:172">
      <c r="H19" t="s">
        <v>7</v>
      </c>
      <c r="I19" t="s">
        <v>48</v>
      </c>
      <c r="J19">
        <v>10</v>
      </c>
      <c r="L19">
        <v>10</v>
      </c>
      <c r="M19" t="s">
        <v>44</v>
      </c>
      <c r="O19" s="35"/>
      <c r="P19" s="5" t="s">
        <v>51</v>
      </c>
      <c r="Q19" s="4">
        <v>32.07068409432533</v>
      </c>
      <c r="R19">
        <f t="shared" si="16"/>
        <v>0.3207068409432533</v>
      </c>
      <c r="T19">
        <f t="shared" si="17"/>
        <v>2.3543166046478907</v>
      </c>
      <c r="U19">
        <f t="shared" si="18"/>
        <v>-0.16925255963255675</v>
      </c>
      <c r="V19">
        <f t="shared" si="19"/>
        <v>0.84365122408454984</v>
      </c>
      <c r="W19">
        <f t="shared" si="0"/>
        <v>-2.0553918862371381</v>
      </c>
      <c r="X19" s="35"/>
      <c r="Y19" s="5" t="s">
        <v>51</v>
      </c>
      <c r="Z19" s="4">
        <v>32.07068409432533</v>
      </c>
      <c r="AA19">
        <f t="shared" si="20"/>
        <v>0.3207068409432533</v>
      </c>
      <c r="AC19">
        <f t="shared" si="21"/>
        <v>2.2533974981956426</v>
      </c>
      <c r="AD19">
        <f t="shared" si="22"/>
        <v>-0.16199745339529342</v>
      </c>
      <c r="AE19">
        <f t="shared" si="23"/>
        <v>0.80748763949109537</v>
      </c>
      <c r="AF19">
        <f t="shared" si="1"/>
        <v>-1.9672863560978404</v>
      </c>
      <c r="AG19" s="35"/>
      <c r="AH19" s="5" t="s">
        <v>51</v>
      </c>
      <c r="AI19" s="4">
        <v>32.07068409432533</v>
      </c>
      <c r="AJ19">
        <f t="shared" si="24"/>
        <v>0.3207068409432533</v>
      </c>
      <c r="AL19">
        <f t="shared" si="25"/>
        <v>2.1607746754778443</v>
      </c>
      <c r="AM19">
        <f t="shared" si="26"/>
        <v>-0.15533876959956644</v>
      </c>
      <c r="AN19">
        <f t="shared" si="27"/>
        <v>0.77429696428208983</v>
      </c>
      <c r="AO19">
        <f t="shared" si="2"/>
        <v>-1.8864237406285773</v>
      </c>
      <c r="AS19">
        <f t="shared" si="3"/>
        <v>10.530929613657976</v>
      </c>
      <c r="AT19">
        <f t="shared" si="4"/>
        <v>0.84429564145951475</v>
      </c>
      <c r="AU19">
        <f t="shared" si="5"/>
        <v>2.3248400107350502</v>
      </c>
      <c r="AV19">
        <f t="shared" si="6"/>
        <v>0.12804264759282571</v>
      </c>
      <c r="AY19">
        <f t="shared" si="7"/>
        <v>9.520025222248762</v>
      </c>
      <c r="AZ19">
        <f t="shared" si="8"/>
        <v>0.85044337028056483</v>
      </c>
      <c r="BA19">
        <f t="shared" si="9"/>
        <v>2.2422675198330331</v>
      </c>
      <c r="BB19">
        <f t="shared" si="10"/>
        <v>0.13983580639791499</v>
      </c>
      <c r="BE19">
        <f t="shared" si="28"/>
        <v>8.6778575787151304</v>
      </c>
      <c r="BF19">
        <f t="shared" si="29"/>
        <v>0.85612509919450197</v>
      </c>
      <c r="BG19">
        <f t="shared" si="30"/>
        <v>2.1690666596809196</v>
      </c>
      <c r="BH19">
        <f t="shared" si="31"/>
        <v>0.1516130480375083</v>
      </c>
      <c r="BL19" s="5" t="s">
        <v>51</v>
      </c>
      <c r="BM19" s="5">
        <v>719.697</v>
      </c>
      <c r="BN19" s="5">
        <v>24.5885</v>
      </c>
      <c r="BO19" s="5">
        <v>31.2881</v>
      </c>
      <c r="BP19" s="5">
        <v>9.2216099999999995E-2</v>
      </c>
      <c r="BQ19" s="34"/>
      <c r="BR19" s="34"/>
      <c r="BS19" s="34"/>
      <c r="BT19" s="34"/>
      <c r="BU19" s="5" t="s">
        <v>51</v>
      </c>
      <c r="BV19" s="4">
        <v>32.07068409432533</v>
      </c>
      <c r="BW19" s="5">
        <v>719.697</v>
      </c>
      <c r="BX19" s="5">
        <v>24.5885</v>
      </c>
      <c r="BY19" s="5">
        <v>31.2881</v>
      </c>
      <c r="BZ19" s="5">
        <v>9.2216099999999995E-2</v>
      </c>
      <c r="CA19">
        <f t="shared" si="11"/>
        <v>68.341260116922314</v>
      </c>
      <c r="CB19">
        <f t="shared" si="12"/>
        <v>29.123092424703763</v>
      </c>
      <c r="CC19">
        <f t="shared" si="32"/>
        <v>13.458173403557161</v>
      </c>
      <c r="CD19">
        <f t="shared" si="33"/>
        <v>0.72019832246242077</v>
      </c>
      <c r="CI19" s="34"/>
      <c r="CJ19" s="34"/>
      <c r="CK19" s="34"/>
      <c r="CL19" s="34"/>
      <c r="CM19" s="5" t="s">
        <v>51</v>
      </c>
      <c r="CN19" s="4">
        <v>32.07068409432533</v>
      </c>
      <c r="CO19" s="5">
        <v>719.697</v>
      </c>
      <c r="CP19" s="5">
        <v>24.5885</v>
      </c>
      <c r="CQ19" s="5">
        <v>31.2881</v>
      </c>
      <c r="CR19" s="5">
        <v>9.2216099999999995E-2</v>
      </c>
      <c r="CS19">
        <f t="shared" si="34"/>
        <v>75.598224080124609</v>
      </c>
      <c r="CT19">
        <f t="shared" si="35"/>
        <v>28.912565914751209</v>
      </c>
      <c r="CU19">
        <f t="shared" si="36"/>
        <v>13.953776578064074</v>
      </c>
      <c r="CV19">
        <f t="shared" si="37"/>
        <v>0.65945985063075363</v>
      </c>
      <c r="CW19" s="34"/>
      <c r="CX19" s="34"/>
      <c r="CY19" s="34"/>
      <c r="CZ19" s="34"/>
      <c r="DA19" s="34"/>
      <c r="DB19" s="34"/>
      <c r="DC19" s="34"/>
      <c r="DD19" s="5" t="s">
        <v>51</v>
      </c>
      <c r="DE19" s="4">
        <v>32.07068409432533</v>
      </c>
      <c r="DF19" s="5">
        <v>719.697</v>
      </c>
      <c r="DG19" s="5">
        <v>24.5885</v>
      </c>
      <c r="DH19" s="5">
        <v>31.2881</v>
      </c>
      <c r="DI19" s="5">
        <v>9.2216099999999995E-2</v>
      </c>
      <c r="DJ19">
        <f t="shared" si="38"/>
        <v>82.934871132854028</v>
      </c>
      <c r="DK19">
        <f t="shared" si="39"/>
        <v>28.720685823992845</v>
      </c>
      <c r="DL19">
        <f t="shared" si="40"/>
        <v>14.424683474044377</v>
      </c>
      <c r="DM19">
        <f t="shared" si="41"/>
        <v>0.60823327011528849</v>
      </c>
      <c r="DN19" s="34"/>
      <c r="DO19" s="34"/>
      <c r="DP19" s="34"/>
      <c r="EA19" s="5" t="s">
        <v>87</v>
      </c>
      <c r="EB19" s="5"/>
      <c r="EC19" s="5">
        <v>48.049100000000003</v>
      </c>
      <c r="ED19" s="5">
        <v>4.6262499999999998</v>
      </c>
      <c r="EE19" s="5">
        <v>2.99919</v>
      </c>
      <c r="EF19" s="5">
        <v>3.7336000000000001E-2</v>
      </c>
      <c r="EI19">
        <v>16.895258069892527</v>
      </c>
      <c r="EJ19">
        <v>1.6395818706183194</v>
      </c>
      <c r="EK19">
        <v>5.983968668276181</v>
      </c>
      <c r="EL19">
        <v>0.23449643198758</v>
      </c>
      <c r="EO19">
        <v>14.967042758147191</v>
      </c>
      <c r="EP19">
        <v>1.6051974162471507</v>
      </c>
      <c r="EQ19">
        <v>5.5422131793535385</v>
      </c>
      <c r="ER19">
        <v>0.24953743329616637</v>
      </c>
      <c r="EU19">
        <v>13.391636150438815</v>
      </c>
      <c r="EV19">
        <v>1.5742745914050231</v>
      </c>
      <c r="EW19">
        <v>5.1655330511940551</v>
      </c>
      <c r="EX19">
        <v>0.26418953847800603</v>
      </c>
      <c r="FA19">
        <f t="shared" si="42"/>
        <v>2.8439399860735981</v>
      </c>
      <c r="FB19">
        <f t="shared" si="43"/>
        <v>2.8216035337444585</v>
      </c>
      <c r="FC19">
        <f t="shared" si="44"/>
        <v>0.50120416169625193</v>
      </c>
      <c r="FD19">
        <f t="shared" si="45"/>
        <v>0.15921777437525142</v>
      </c>
      <c r="FG19">
        <f t="shared" si="46"/>
        <v>3.2103269013409386</v>
      </c>
      <c r="FH19">
        <f t="shared" si="47"/>
        <v>2.8820442602106087</v>
      </c>
      <c r="FI19">
        <f t="shared" si="48"/>
        <v>0.54115385008518113</v>
      </c>
      <c r="FJ19">
        <f t="shared" si="49"/>
        <v>0.14962083847230784</v>
      </c>
      <c r="FM19">
        <f t="shared" si="50"/>
        <v>3.5879932414700155</v>
      </c>
      <c r="FN19">
        <f t="shared" si="51"/>
        <v>2.9386550638990632</v>
      </c>
      <c r="FO19">
        <f t="shared" si="52"/>
        <v>0.58061577968351452</v>
      </c>
      <c r="FP19">
        <f t="shared" si="53"/>
        <v>0.14132277990677611</v>
      </c>
    </row>
    <row r="20" spans="8:172">
      <c r="H20" t="s">
        <v>8</v>
      </c>
      <c r="I20" t="s">
        <v>48</v>
      </c>
      <c r="J20">
        <v>22.3</v>
      </c>
      <c r="L20">
        <v>22.3</v>
      </c>
      <c r="M20" t="s">
        <v>44</v>
      </c>
      <c r="O20" s="35"/>
      <c r="P20" s="5" t="s">
        <v>52</v>
      </c>
      <c r="Q20" s="4">
        <v>28.554799652172989</v>
      </c>
      <c r="R20">
        <f t="shared" si="16"/>
        <v>0.28554799652172991</v>
      </c>
      <c r="T20">
        <f t="shared" si="17"/>
        <v>2.4726862042210898</v>
      </c>
      <c r="U20">
        <f t="shared" si="18"/>
        <v>-3.0616418317853918E-3</v>
      </c>
      <c r="V20">
        <f t="shared" si="19"/>
        <v>1.0803904232309476</v>
      </c>
      <c r="W20">
        <f t="shared" si="0"/>
        <v>-1.9038787987834433</v>
      </c>
      <c r="X20" s="35"/>
      <c r="Y20" s="5" t="s">
        <v>52</v>
      </c>
      <c r="Z20" s="4">
        <v>28.554799652172989</v>
      </c>
      <c r="AA20">
        <f t="shared" si="20"/>
        <v>0.28554799652172991</v>
      </c>
      <c r="AC20">
        <f t="shared" si="21"/>
        <v>2.3666931182554429</v>
      </c>
      <c r="AD20">
        <f t="shared" si="22"/>
        <v>-2.9304028313337865E-3</v>
      </c>
      <c r="AE20">
        <f t="shared" si="23"/>
        <v>1.0340788796106959</v>
      </c>
      <c r="AF20">
        <f t="shared" si="1"/>
        <v>-1.8222679624212961</v>
      </c>
      <c r="AG20" s="35"/>
      <c r="AH20" s="5" t="s">
        <v>52</v>
      </c>
      <c r="AI20" s="4">
        <v>28.554799652172989</v>
      </c>
      <c r="AJ20">
        <f t="shared" si="24"/>
        <v>0.28554799652172991</v>
      </c>
      <c r="AL20">
        <f t="shared" si="25"/>
        <v>2.2694134340030487</v>
      </c>
      <c r="AM20">
        <f t="shared" si="26"/>
        <v>-2.8099526301794413E-3</v>
      </c>
      <c r="AN20">
        <f t="shared" si="27"/>
        <v>0.99157448133249848</v>
      </c>
      <c r="AO20">
        <f t="shared" si="2"/>
        <v>-1.7473661297163157</v>
      </c>
      <c r="AS20">
        <f t="shared" si="3"/>
        <v>11.854247050074784</v>
      </c>
      <c r="AT20">
        <f t="shared" si="4"/>
        <v>0.99694304021409963</v>
      </c>
      <c r="AU20">
        <f t="shared" si="5"/>
        <v>2.945829446828359</v>
      </c>
      <c r="AV20">
        <f t="shared" si="6"/>
        <v>0.1489895963269583</v>
      </c>
      <c r="AY20">
        <f t="shared" si="7"/>
        <v>10.662075698921388</v>
      </c>
      <c r="AZ20">
        <f t="shared" si="8"/>
        <v>0.99707388660809171</v>
      </c>
      <c r="BA20">
        <f t="shared" si="9"/>
        <v>2.8125143777621928</v>
      </c>
      <c r="BB20">
        <f t="shared" si="10"/>
        <v>0.16165869900680141</v>
      </c>
      <c r="BE20">
        <f t="shared" si="28"/>
        <v>9.6737248715046373</v>
      </c>
      <c r="BF20">
        <f t="shared" si="29"/>
        <v>0.99719399159148892</v>
      </c>
      <c r="BG20">
        <f t="shared" si="30"/>
        <v>2.695475108312392</v>
      </c>
      <c r="BH20">
        <f t="shared" si="31"/>
        <v>0.17423224476433699</v>
      </c>
      <c r="BL20" s="5" t="s">
        <v>52</v>
      </c>
      <c r="BM20" s="5">
        <v>762.99800000000005</v>
      </c>
      <c r="BN20" s="5">
        <v>21.505199999999999</v>
      </c>
      <c r="BO20" s="5">
        <v>30.564</v>
      </c>
      <c r="BP20" s="5">
        <v>2.03307E-2</v>
      </c>
      <c r="BQ20" s="34"/>
      <c r="BR20" s="34"/>
      <c r="BS20" s="34"/>
      <c r="BT20" s="34"/>
      <c r="BU20" s="5" t="s">
        <v>52</v>
      </c>
      <c r="BV20" s="4">
        <v>28.554799652172989</v>
      </c>
      <c r="BW20" s="5">
        <v>762.99800000000005</v>
      </c>
      <c r="BX20" s="5">
        <v>21.505199999999999</v>
      </c>
      <c r="BY20" s="5">
        <v>30.564</v>
      </c>
      <c r="BZ20" s="5">
        <v>2.03307E-2</v>
      </c>
      <c r="CA20">
        <f t="shared" si="11"/>
        <v>64.364948425398865</v>
      </c>
      <c r="CB20">
        <f t="shared" si="12"/>
        <v>21.571142113978372</v>
      </c>
      <c r="CC20">
        <f t="shared" si="32"/>
        <v>10.375346078812157</v>
      </c>
      <c r="CD20">
        <f t="shared" si="33"/>
        <v>0.13645717889847955</v>
      </c>
      <c r="CI20" s="34"/>
      <c r="CJ20" s="34"/>
      <c r="CK20" s="34"/>
      <c r="CL20" s="34"/>
      <c r="CM20" s="5" t="s">
        <v>52</v>
      </c>
      <c r="CN20" s="4">
        <v>28.554799652172989</v>
      </c>
      <c r="CO20" s="5">
        <v>762.99800000000005</v>
      </c>
      <c r="CP20" s="5">
        <v>21.505199999999999</v>
      </c>
      <c r="CQ20" s="5">
        <v>30.564</v>
      </c>
      <c r="CR20" s="5">
        <v>2.03307E-2</v>
      </c>
      <c r="CS20">
        <f t="shared" si="34"/>
        <v>71.561862956683711</v>
      </c>
      <c r="CT20">
        <f t="shared" si="35"/>
        <v>21.56831132460778</v>
      </c>
      <c r="CU20">
        <f t="shared" si="36"/>
        <v>10.867144446144511</v>
      </c>
      <c r="CV20">
        <f t="shared" si="37"/>
        <v>0.12576310538750923</v>
      </c>
      <c r="CZ20" s="34"/>
      <c r="DA20" s="34"/>
      <c r="DB20" s="34"/>
      <c r="DC20" s="34"/>
      <c r="DD20" s="5" t="s">
        <v>52</v>
      </c>
      <c r="DE20" s="4">
        <v>28.554799652172989</v>
      </c>
      <c r="DF20" s="5">
        <v>762.99800000000005</v>
      </c>
      <c r="DG20" s="5">
        <v>21.505199999999999</v>
      </c>
      <c r="DH20" s="5">
        <v>30.564</v>
      </c>
      <c r="DI20" s="5">
        <v>2.03307E-2</v>
      </c>
      <c r="DJ20">
        <f t="shared" si="38"/>
        <v>78.873237572377278</v>
      </c>
      <c r="DK20">
        <f t="shared" si="39"/>
        <v>21.565713573623128</v>
      </c>
      <c r="DL20">
        <f t="shared" si="40"/>
        <v>11.33900287401867</v>
      </c>
      <c r="DM20">
        <f t="shared" si="41"/>
        <v>0.1166873561636016</v>
      </c>
      <c r="EA20" s="3" t="s">
        <v>88</v>
      </c>
      <c r="EB20" s="3"/>
      <c r="EC20" s="3">
        <v>68.852400000000003</v>
      </c>
      <c r="ED20" s="3">
        <v>9.7008399999999995</v>
      </c>
      <c r="EE20" s="3">
        <v>3.0103399999999998</v>
      </c>
      <c r="EF20" s="3">
        <v>3.76038E-2</v>
      </c>
      <c r="EI20">
        <v>17.309272488765082</v>
      </c>
      <c r="EJ20">
        <v>1.6962690668583427</v>
      </c>
      <c r="EK20">
        <v>6.2808335002391642</v>
      </c>
      <c r="EL20">
        <v>0.24187675846599413</v>
      </c>
      <c r="EO20">
        <v>15.317902342471653</v>
      </c>
      <c r="EP20">
        <v>1.6582779311589391</v>
      </c>
      <c r="EQ20">
        <v>5.8051015430797568</v>
      </c>
      <c r="ER20">
        <v>0.25704947659767585</v>
      </c>
      <c r="EU20">
        <v>13.692517354457458</v>
      </c>
      <c r="EV20">
        <v>1.6241592401540439</v>
      </c>
      <c r="EW20">
        <v>5.4002574240881076</v>
      </c>
      <c r="EX20">
        <v>0.27181109471519765</v>
      </c>
      <c r="FA20">
        <f t="shared" si="42"/>
        <v>3.9777754983457556</v>
      </c>
      <c r="FB20">
        <f t="shared" si="43"/>
        <v>5.7189276097375936</v>
      </c>
      <c r="FC20">
        <f t="shared" si="44"/>
        <v>0.47928989040791653</v>
      </c>
      <c r="FD20">
        <f t="shared" si="45"/>
        <v>0.15546677671094547</v>
      </c>
      <c r="FG20">
        <f t="shared" si="46"/>
        <v>4.4948974383453457</v>
      </c>
      <c r="FH20">
        <f t="shared" si="47"/>
        <v>5.8499482009148283</v>
      </c>
      <c r="FI20">
        <f t="shared" si="48"/>
        <v>0.51856801774442973</v>
      </c>
      <c r="FJ20">
        <f t="shared" si="49"/>
        <v>0.14629012475623923</v>
      </c>
      <c r="FM20">
        <f t="shared" si="50"/>
        <v>5.0284690694648502</v>
      </c>
      <c r="FN20">
        <f t="shared" si="51"/>
        <v>5.9728379829799945</v>
      </c>
      <c r="FO20">
        <f t="shared" si="52"/>
        <v>0.55744379639611874</v>
      </c>
      <c r="FP20">
        <f t="shared" si="53"/>
        <v>0.13834534620229935</v>
      </c>
    </row>
    <row r="21" spans="8:172">
      <c r="H21" t="s">
        <v>165</v>
      </c>
      <c r="I21" t="s">
        <v>48</v>
      </c>
      <c r="J21">
        <v>-5</v>
      </c>
      <c r="L21">
        <v>-5</v>
      </c>
      <c r="O21" s="35"/>
      <c r="P21" s="3" t="s">
        <v>53</v>
      </c>
      <c r="Q21" s="4">
        <v>21.212768705826811</v>
      </c>
      <c r="R21">
        <f t="shared" si="16"/>
        <v>0.21212768705826812</v>
      </c>
      <c r="T21">
        <f t="shared" si="17"/>
        <v>2.7198710242776345</v>
      </c>
      <c r="U21">
        <f t="shared" si="18"/>
        <v>0.34398584552760358</v>
      </c>
      <c r="V21">
        <f t="shared" si="19"/>
        <v>1.5747600633440375</v>
      </c>
      <c r="W21">
        <f t="shared" si="0"/>
        <v>-1.5874822291110657</v>
      </c>
      <c r="X21" s="35"/>
      <c r="Y21" s="3" t="s">
        <v>53</v>
      </c>
      <c r="Z21" s="4">
        <v>21.212768705826811</v>
      </c>
      <c r="AA21">
        <f t="shared" si="20"/>
        <v>0.21212768705826812</v>
      </c>
      <c r="AC21">
        <f t="shared" si="21"/>
        <v>2.6032822218652623</v>
      </c>
      <c r="AD21">
        <f t="shared" si="22"/>
        <v>0.32924069863685274</v>
      </c>
      <c r="AE21">
        <f t="shared" si="23"/>
        <v>1.507257086830335</v>
      </c>
      <c r="AF21">
        <f t="shared" si="1"/>
        <v>-1.519433909800727</v>
      </c>
      <c r="AG21" s="35"/>
      <c r="AH21" s="3" t="s">
        <v>53</v>
      </c>
      <c r="AI21" s="4">
        <v>21.212768705826811</v>
      </c>
      <c r="AJ21">
        <f t="shared" si="24"/>
        <v>0.21212768705826812</v>
      </c>
      <c r="AL21">
        <f t="shared" si="25"/>
        <v>2.4962778660366536</v>
      </c>
      <c r="AM21">
        <f t="shared" si="26"/>
        <v>0.31570770994500247</v>
      </c>
      <c r="AN21">
        <f t="shared" si="27"/>
        <v>1.4453033453997095</v>
      </c>
      <c r="AO21">
        <f t="shared" si="2"/>
        <v>-1.4569796567133007</v>
      </c>
      <c r="AS21">
        <f t="shared" si="3"/>
        <v>15.178364478181518</v>
      </c>
      <c r="AT21">
        <f t="shared" si="4"/>
        <v>1.4105586696526227</v>
      </c>
      <c r="AU21">
        <f t="shared" si="5"/>
        <v>4.8295826851614185</v>
      </c>
      <c r="AV21">
        <f t="shared" si="6"/>
        <v>0.20443969660533484</v>
      </c>
      <c r="AY21">
        <f t="shared" si="7"/>
        <v>13.508001612071036</v>
      </c>
      <c r="AZ21">
        <f t="shared" si="8"/>
        <v>1.389912365339657</v>
      </c>
      <c r="BA21">
        <f t="shared" si="9"/>
        <v>4.5143313778383654</v>
      </c>
      <c r="BB21">
        <f t="shared" si="10"/>
        <v>0.2188357326584959</v>
      </c>
      <c r="BE21">
        <f t="shared" si="28"/>
        <v>12.137233371416768</v>
      </c>
      <c r="BF21">
        <f t="shared" si="29"/>
        <v>1.3712294003290517</v>
      </c>
      <c r="BG21">
        <f t="shared" si="30"/>
        <v>4.2431390843382335</v>
      </c>
      <c r="BH21">
        <f t="shared" si="31"/>
        <v>0.23293876835497948</v>
      </c>
      <c r="BL21" s="3" t="s">
        <v>53</v>
      </c>
      <c r="BM21" s="3">
        <v>725.40300000000002</v>
      </c>
      <c r="BN21" s="3">
        <v>168.39599999999999</v>
      </c>
      <c r="BO21" s="3">
        <v>33.490699999999997</v>
      </c>
      <c r="BP21" s="3">
        <v>0.429309</v>
      </c>
      <c r="BU21" s="3" t="s">
        <v>53</v>
      </c>
      <c r="BV21" s="4">
        <v>21.212768705826811</v>
      </c>
      <c r="BW21" s="3">
        <v>725.40300000000002</v>
      </c>
      <c r="BX21" s="3">
        <v>168.39599999999999</v>
      </c>
      <c r="BY21" s="3">
        <v>33.490699999999997</v>
      </c>
      <c r="BZ21" s="3">
        <v>0.429309</v>
      </c>
      <c r="CA21">
        <f t="shared" si="11"/>
        <v>47.791908083558468</v>
      </c>
      <c r="CB21">
        <f t="shared" si="12"/>
        <v>119.38248555196273</v>
      </c>
      <c r="CC21">
        <f t="shared" si="32"/>
        <v>6.9344914836840896</v>
      </c>
      <c r="CD21">
        <f t="shared" si="33"/>
        <v>2.0999297451941006</v>
      </c>
      <c r="CM21" s="3" t="s">
        <v>53</v>
      </c>
      <c r="CN21" s="4">
        <v>21.212768705826811</v>
      </c>
      <c r="CO21" s="3">
        <v>725.40300000000002</v>
      </c>
      <c r="CP21" s="3">
        <v>168.39599999999999</v>
      </c>
      <c r="CQ21" s="3">
        <v>33.490699999999997</v>
      </c>
      <c r="CR21" s="3">
        <v>0.429309</v>
      </c>
      <c r="CS21">
        <f t="shared" si="34"/>
        <v>53.701725897912581</v>
      </c>
      <c r="CT21">
        <f t="shared" si="35"/>
        <v>121.15583989271767</v>
      </c>
      <c r="CU21">
        <f t="shared" si="36"/>
        <v>7.4187509061500547</v>
      </c>
      <c r="CV21">
        <f t="shared" si="37"/>
        <v>1.9617865637599421</v>
      </c>
      <c r="DD21" s="3" t="s">
        <v>53</v>
      </c>
      <c r="DE21" s="4">
        <v>21.212768705826811</v>
      </c>
      <c r="DF21" s="3">
        <v>725.40300000000002</v>
      </c>
      <c r="DG21" s="3">
        <v>168.39599999999999</v>
      </c>
      <c r="DH21" s="3">
        <v>33.490699999999997</v>
      </c>
      <c r="DI21" s="3">
        <v>0.429309</v>
      </c>
      <c r="DJ21">
        <f t="shared" si="38"/>
        <v>59.766750609601601</v>
      </c>
      <c r="DK21">
        <f t="shared" si="39"/>
        <v>122.80658506854526</v>
      </c>
      <c r="DL21">
        <f t="shared" si="40"/>
        <v>7.8929064860534162</v>
      </c>
      <c r="DM21">
        <f t="shared" si="41"/>
        <v>1.8430122346391411</v>
      </c>
      <c r="EA21" s="3" t="s">
        <v>89</v>
      </c>
      <c r="EB21" s="3"/>
      <c r="EC21" s="3">
        <v>44.941499999999998</v>
      </c>
      <c r="ED21" s="3">
        <v>7.5481800000000003</v>
      </c>
      <c r="EE21" s="3">
        <v>2.34219</v>
      </c>
      <c r="EF21" s="3">
        <v>0.23799999999999999</v>
      </c>
      <c r="EI21">
        <v>17.192245111486073</v>
      </c>
      <c r="EJ21">
        <v>1.6801894320996009</v>
      </c>
      <c r="EK21">
        <v>6.1961916161804744</v>
      </c>
      <c r="EL21">
        <v>0.23978553315144846</v>
      </c>
      <c r="EO21">
        <v>15.218763470816397</v>
      </c>
      <c r="EP21">
        <v>1.6432291883674428</v>
      </c>
      <c r="EQ21">
        <v>5.7302024056838254</v>
      </c>
      <c r="ER21">
        <v>0.25492193987115758</v>
      </c>
      <c r="EU21">
        <v>13.607529367614898</v>
      </c>
      <c r="EV21">
        <v>1.6100233088394909</v>
      </c>
      <c r="EW21">
        <v>5.3334278343787922</v>
      </c>
      <c r="EX21">
        <v>0.26965348307554016</v>
      </c>
      <c r="FA21">
        <f t="shared" si="42"/>
        <v>2.6140564951563396</v>
      </c>
      <c r="FB21">
        <f t="shared" si="43"/>
        <v>4.4924577287500442</v>
      </c>
      <c r="FC21">
        <f t="shared" si="44"/>
        <v>0.37800477213837341</v>
      </c>
      <c r="FD21">
        <f t="shared" si="45"/>
        <v>0.99255362436598404</v>
      </c>
      <c r="FG21">
        <f t="shared" si="46"/>
        <v>2.9530322937326754</v>
      </c>
      <c r="FH21">
        <f t="shared" si="47"/>
        <v>4.5935040914768308</v>
      </c>
      <c r="FI21">
        <f t="shared" si="48"/>
        <v>0.40874472386468691</v>
      </c>
      <c r="FJ21">
        <f t="shared" si="49"/>
        <v>0.93361913109671824</v>
      </c>
      <c r="FM21">
        <f t="shared" si="50"/>
        <v>3.3026935886655564</v>
      </c>
      <c r="FN21">
        <f t="shared" si="51"/>
        <v>4.6882426847849485</v>
      </c>
      <c r="FO21">
        <f t="shared" si="52"/>
        <v>0.43915284367446683</v>
      </c>
      <c r="FP21">
        <f t="shared" si="53"/>
        <v>0.88261422506204812</v>
      </c>
    </row>
    <row r="22" spans="8:172">
      <c r="O22" s="35"/>
      <c r="P22" t="s">
        <v>54</v>
      </c>
      <c r="Q22" s="4">
        <v>34.033923722048314</v>
      </c>
      <c r="R22">
        <f t="shared" si="16"/>
        <v>0.34033923722048315</v>
      </c>
      <c r="T22">
        <f t="shared" si="17"/>
        <v>2.2882200384997886</v>
      </c>
      <c r="U22">
        <f t="shared" si="18"/>
        <v>-0.26205213850449227</v>
      </c>
      <c r="V22">
        <f t="shared" si="19"/>
        <v>0.71145809178834529</v>
      </c>
      <c r="W22">
        <f t="shared" si="0"/>
        <v>-2.1399954909067089</v>
      </c>
      <c r="X22" s="35"/>
      <c r="Y22" t="s">
        <v>54</v>
      </c>
      <c r="Z22" s="4">
        <v>34.033923722048314</v>
      </c>
      <c r="AA22">
        <f t="shared" si="20"/>
        <v>0.34033923722048315</v>
      </c>
      <c r="AC22">
        <f t="shared" si="21"/>
        <v>2.1901341985598095</v>
      </c>
      <c r="AD22">
        <f t="shared" si="22"/>
        <v>-0.25081912608400286</v>
      </c>
      <c r="AE22">
        <f t="shared" si="23"/>
        <v>0.68096104021942949</v>
      </c>
      <c r="AF22">
        <f t="shared" si="1"/>
        <v>-2.0482633796317065</v>
      </c>
      <c r="AG22" s="35"/>
      <c r="AH22" t="s">
        <v>54</v>
      </c>
      <c r="AI22" s="4">
        <v>34.033923722048314</v>
      </c>
      <c r="AJ22">
        <f t="shared" si="24"/>
        <v>0.34033923722048315</v>
      </c>
      <c r="AL22">
        <f t="shared" si="25"/>
        <v>2.1001117272631009</v>
      </c>
      <c r="AM22">
        <f t="shared" si="26"/>
        <v>-0.24050954889306611</v>
      </c>
      <c r="AN22">
        <f t="shared" si="27"/>
        <v>0.65297106785260306</v>
      </c>
      <c r="AO22">
        <f t="shared" si="2"/>
        <v>-1.9640723143434489</v>
      </c>
      <c r="AS22">
        <f t="shared" si="3"/>
        <v>9.8573763062059623</v>
      </c>
      <c r="AT22">
        <f t="shared" si="4"/>
        <v>0.76947090359951964</v>
      </c>
      <c r="AU22">
        <f t="shared" si="5"/>
        <v>2.0369591678147203</v>
      </c>
      <c r="AV22">
        <f t="shared" si="6"/>
        <v>0.11765537353963861</v>
      </c>
      <c r="AY22">
        <f t="shared" si="7"/>
        <v>8.9364122878921908</v>
      </c>
      <c r="AZ22">
        <f t="shared" si="8"/>
        <v>0.77816310823944812</v>
      </c>
      <c r="BA22">
        <f t="shared" si="9"/>
        <v>1.9757756199464971</v>
      </c>
      <c r="BB22">
        <f t="shared" si="10"/>
        <v>0.12895866147850535</v>
      </c>
      <c r="BE22">
        <f t="shared" si="28"/>
        <v>8.1670823473529701</v>
      </c>
      <c r="BF22">
        <f t="shared" si="29"/>
        <v>0.78622713781340736</v>
      </c>
      <c r="BG22">
        <f t="shared" si="30"/>
        <v>1.9212404936438106</v>
      </c>
      <c r="BH22">
        <f t="shared" si="31"/>
        <v>0.14028596754928918</v>
      </c>
      <c r="BL22" t="s">
        <v>54</v>
      </c>
      <c r="BM22">
        <v>703.27200000000005</v>
      </c>
      <c r="BN22">
        <v>29.941700000000001</v>
      </c>
      <c r="BO22">
        <v>35.873800000000003</v>
      </c>
      <c r="BP22">
        <v>6.2746800000000005E-2</v>
      </c>
      <c r="BU22" t="s">
        <v>54</v>
      </c>
      <c r="BV22" s="4">
        <v>34.033923722048314</v>
      </c>
      <c r="BW22">
        <v>703.27200000000005</v>
      </c>
      <c r="BX22">
        <v>29.941700000000001</v>
      </c>
      <c r="BY22">
        <v>35.873800000000003</v>
      </c>
      <c r="BZ22">
        <v>6.2746800000000005E-2</v>
      </c>
      <c r="CA22">
        <f t="shared" si="11"/>
        <v>71.344745108009846</v>
      </c>
      <c r="CB22">
        <f t="shared" si="12"/>
        <v>38.912062639321732</v>
      </c>
      <c r="CC22">
        <f t="shared" si="32"/>
        <v>17.611447773146057</v>
      </c>
      <c r="CD22">
        <f t="shared" si="33"/>
        <v>0.53331010826173897</v>
      </c>
      <c r="CM22" t="s">
        <v>54</v>
      </c>
      <c r="CN22" s="4">
        <v>34.033923722048314</v>
      </c>
      <c r="CO22">
        <v>703.27200000000005</v>
      </c>
      <c r="CP22">
        <v>29.941700000000001</v>
      </c>
      <c r="CQ22">
        <v>35.873800000000003</v>
      </c>
      <c r="CR22">
        <v>6.2746800000000005E-2</v>
      </c>
      <c r="CS22">
        <f t="shared" si="34"/>
        <v>78.697353853386176</v>
      </c>
      <c r="CT22">
        <f t="shared" si="35"/>
        <v>38.477408762979621</v>
      </c>
      <c r="CU22">
        <f t="shared" si="36"/>
        <v>18.156818840072258</v>
      </c>
      <c r="CV22">
        <f t="shared" si="37"/>
        <v>0.48656522392998436</v>
      </c>
      <c r="DD22" t="s">
        <v>54</v>
      </c>
      <c r="DE22" s="4">
        <v>34.033923722048314</v>
      </c>
      <c r="DF22">
        <v>703.27200000000005</v>
      </c>
      <c r="DG22">
        <v>29.941700000000001</v>
      </c>
      <c r="DH22">
        <v>35.873800000000003</v>
      </c>
      <c r="DI22">
        <v>6.2746800000000005E-2</v>
      </c>
      <c r="DJ22">
        <f t="shared" si="38"/>
        <v>86.110555776131889</v>
      </c>
      <c r="DK22">
        <f t="shared" si="39"/>
        <v>38.082760769707704</v>
      </c>
      <c r="DL22">
        <f t="shared" si="40"/>
        <v>18.67220689897183</v>
      </c>
      <c r="DM22">
        <f t="shared" si="41"/>
        <v>0.44727780758224478</v>
      </c>
      <c r="DQ22" t="s">
        <v>6</v>
      </c>
      <c r="DR22" t="s">
        <v>7</v>
      </c>
      <c r="DS22" t="s">
        <v>8</v>
      </c>
      <c r="DT22" t="s">
        <v>165</v>
      </c>
      <c r="EA22" s="5" t="s">
        <v>90</v>
      </c>
      <c r="EB22" s="5"/>
      <c r="EC22" s="5">
        <v>40.087899999999998</v>
      </c>
      <c r="ED22" s="5">
        <v>7.5177699999999996</v>
      </c>
      <c r="EE22" s="5">
        <v>1.61328</v>
      </c>
      <c r="EF22" s="5">
        <v>0.238345</v>
      </c>
      <c r="EI22">
        <v>18.390759900622307</v>
      </c>
      <c r="EJ22">
        <v>1.8469248701757879</v>
      </c>
      <c r="EK22">
        <v>7.0902083964412128</v>
      </c>
      <c r="EL22">
        <v>0.26138751513855091</v>
      </c>
      <c r="EO22">
        <v>16.232742431501254</v>
      </c>
      <c r="EP22">
        <v>1.7989857912999156</v>
      </c>
      <c r="EQ22">
        <v>6.5192107863167488</v>
      </c>
      <c r="ER22">
        <v>0.2768619373164371</v>
      </c>
      <c r="EU22">
        <v>14.475727326380026</v>
      </c>
      <c r="EV22">
        <v>1.7560835188758186</v>
      </c>
      <c r="EW22">
        <v>6.0357139665320725</v>
      </c>
      <c r="EX22">
        <v>0.29186919465927058</v>
      </c>
      <c r="FA22">
        <f t="shared" si="42"/>
        <v>2.1797848602571066</v>
      </c>
      <c r="FB22">
        <f t="shared" si="43"/>
        <v>4.0704254522732528</v>
      </c>
      <c r="FC22">
        <f t="shared" si="44"/>
        <v>0.22753633035804044</v>
      </c>
      <c r="FD22">
        <f t="shared" si="45"/>
        <v>0.91184538738838772</v>
      </c>
      <c r="FG22">
        <f t="shared" si="46"/>
        <v>2.4695703864681198</v>
      </c>
      <c r="FH22">
        <f t="shared" si="47"/>
        <v>4.1788934834042193</v>
      </c>
      <c r="FI22">
        <f t="shared" si="48"/>
        <v>0.24746553729879897</v>
      </c>
      <c r="FJ22">
        <f t="shared" si="49"/>
        <v>0.86088034458700446</v>
      </c>
      <c r="FM22">
        <f t="shared" si="50"/>
        <v>2.7693185355146408</v>
      </c>
      <c r="FN22">
        <f t="shared" si="51"/>
        <v>4.2809865927177571</v>
      </c>
      <c r="FO22">
        <f t="shared" si="52"/>
        <v>0.26728900821768714</v>
      </c>
      <c r="FP22">
        <f t="shared" si="53"/>
        <v>0.81661581407467487</v>
      </c>
    </row>
    <row r="23" spans="8:172">
      <c r="O23" s="35"/>
      <c r="P23" t="s">
        <v>55</v>
      </c>
      <c r="Q23" s="4">
        <v>35.569930005245112</v>
      </c>
      <c r="R23">
        <f t="shared" si="16"/>
        <v>0.3556993000524511</v>
      </c>
      <c r="T23">
        <f t="shared" si="17"/>
        <v>2.2365071760108783</v>
      </c>
      <c r="U23">
        <f t="shared" si="18"/>
        <v>-0.33465699743892202</v>
      </c>
      <c r="V23">
        <f t="shared" si="19"/>
        <v>0.60803236681052497</v>
      </c>
      <c r="W23">
        <f t="shared" si="0"/>
        <v>-2.2061879548925138</v>
      </c>
      <c r="X23" s="35"/>
      <c r="Y23" t="s">
        <v>55</v>
      </c>
      <c r="Z23" s="4">
        <v>35.569930005245112</v>
      </c>
      <c r="AA23">
        <f t="shared" si="20"/>
        <v>0.3556993000524511</v>
      </c>
      <c r="AC23">
        <f t="shared" si="21"/>
        <v>2.1406380370295408</v>
      </c>
      <c r="AD23">
        <f t="shared" si="22"/>
        <v>-0.32031173687249981</v>
      </c>
      <c r="AE23">
        <f t="shared" si="23"/>
        <v>0.58196871715889231</v>
      </c>
      <c r="AF23">
        <f t="shared" si="1"/>
        <v>-2.1116184663904503</v>
      </c>
      <c r="AG23" s="35"/>
      <c r="AH23" t="s">
        <v>55</v>
      </c>
      <c r="AI23" s="4">
        <v>35.569930005245112</v>
      </c>
      <c r="AJ23">
        <f t="shared" si="24"/>
        <v>0.3556993000524511</v>
      </c>
      <c r="AL23">
        <f t="shared" si="25"/>
        <v>2.0526500377681924</v>
      </c>
      <c r="AM23">
        <f t="shared" si="26"/>
        <v>-0.30714576094391738</v>
      </c>
      <c r="AN23">
        <f t="shared" si="27"/>
        <v>0.55804768886278622</v>
      </c>
      <c r="AO23">
        <f t="shared" si="2"/>
        <v>-2.0248232768969312</v>
      </c>
      <c r="AS23">
        <f t="shared" si="3"/>
        <v>9.3605792664040113</v>
      </c>
      <c r="AT23">
        <f t="shared" si="4"/>
        <v>0.71558349123306075</v>
      </c>
      <c r="AU23">
        <f t="shared" si="5"/>
        <v>1.8368136652319398</v>
      </c>
      <c r="AV23">
        <f t="shared" si="6"/>
        <v>0.11011963041755185</v>
      </c>
      <c r="AY23">
        <f t="shared" si="7"/>
        <v>8.5048623152149716</v>
      </c>
      <c r="AZ23">
        <f t="shared" si="8"/>
        <v>0.72592270492377597</v>
      </c>
      <c r="BA23">
        <f t="shared" si="9"/>
        <v>1.7895580987337008</v>
      </c>
      <c r="BB23">
        <f t="shared" si="10"/>
        <v>0.1210419055612261</v>
      </c>
      <c r="BE23">
        <f t="shared" si="28"/>
        <v>7.7885136375482453</v>
      </c>
      <c r="BF23">
        <f t="shared" si="29"/>
        <v>0.73554337959580129</v>
      </c>
      <c r="BG23">
        <f t="shared" si="30"/>
        <v>1.747257977066567</v>
      </c>
      <c r="BH23">
        <f t="shared" si="31"/>
        <v>0.13201717161065926</v>
      </c>
      <c r="BL23" t="s">
        <v>55</v>
      </c>
      <c r="BM23">
        <v>779.64700000000005</v>
      </c>
      <c r="BN23">
        <v>27.171099999999999</v>
      </c>
      <c r="BO23">
        <v>35.613799999999998</v>
      </c>
      <c r="BP23">
        <v>5.6916099999999997E-2</v>
      </c>
      <c r="BU23" t="s">
        <v>55</v>
      </c>
      <c r="BV23" s="4">
        <v>35.569930005245112</v>
      </c>
      <c r="BW23">
        <v>779.64700000000005</v>
      </c>
      <c r="BX23">
        <v>27.171099999999999</v>
      </c>
      <c r="BY23">
        <v>35.613799999999998</v>
      </c>
      <c r="BZ23">
        <v>5.6916099999999997E-2</v>
      </c>
      <c r="CA23">
        <f t="shared" si="11"/>
        <v>83.290465024768878</v>
      </c>
      <c r="CB23">
        <f t="shared" si="12"/>
        <v>37.970551770527855</v>
      </c>
      <c r="CC23">
        <f t="shared" si="32"/>
        <v>19.38890191972899</v>
      </c>
      <c r="CD23">
        <f t="shared" si="33"/>
        <v>0.51685698348410181</v>
      </c>
      <c r="CM23" t="s">
        <v>55</v>
      </c>
      <c r="CN23" s="4">
        <v>35.569930005245112</v>
      </c>
      <c r="CO23">
        <v>779.64700000000005</v>
      </c>
      <c r="CP23">
        <v>27.171099999999999</v>
      </c>
      <c r="CQ23">
        <v>35.613799999999998</v>
      </c>
      <c r="CR23">
        <v>5.6916099999999997E-2</v>
      </c>
      <c r="CS23">
        <f t="shared" si="34"/>
        <v>91.670737409262046</v>
      </c>
      <c r="CT23">
        <f t="shared" si="35"/>
        <v>37.429742609928482</v>
      </c>
      <c r="CU23">
        <f t="shared" si="36"/>
        <v>19.900890630597843</v>
      </c>
      <c r="CV23">
        <f t="shared" si="37"/>
        <v>0.47021814251933086</v>
      </c>
      <c r="DD23" t="s">
        <v>55</v>
      </c>
      <c r="DE23" s="4">
        <v>35.569930005245112</v>
      </c>
      <c r="DF23">
        <v>779.64700000000005</v>
      </c>
      <c r="DG23">
        <v>27.171099999999999</v>
      </c>
      <c r="DH23">
        <v>35.613799999999998</v>
      </c>
      <c r="DI23">
        <v>5.6916099999999997E-2</v>
      </c>
      <c r="DJ23">
        <f t="shared" si="38"/>
        <v>100.1021550814702</v>
      </c>
      <c r="DK23">
        <f t="shared" si="39"/>
        <v>36.94017341972566</v>
      </c>
      <c r="DL23">
        <f t="shared" si="40"/>
        <v>20.382679871801887</v>
      </c>
      <c r="DM23">
        <f t="shared" si="41"/>
        <v>0.43112649139200698</v>
      </c>
      <c r="DP23" t="s">
        <v>153</v>
      </c>
      <c r="DQ23">
        <v>30.012865211820834</v>
      </c>
      <c r="DR23">
        <v>38.156948840598382</v>
      </c>
      <c r="DS23">
        <v>3.797068164089374</v>
      </c>
      <c r="DT23">
        <v>4.4451304016258026</v>
      </c>
      <c r="EA23" s="3" t="s">
        <v>91</v>
      </c>
      <c r="EB23" s="3"/>
      <c r="EC23" s="3">
        <v>64.995800000000003</v>
      </c>
      <c r="ED23" s="3">
        <v>5.8535599999999999</v>
      </c>
      <c r="EE23" s="3">
        <v>3.1686200000000002</v>
      </c>
      <c r="EF23" s="3">
        <v>1.63836E-5</v>
      </c>
      <c r="EI23">
        <v>17.112765546023009</v>
      </c>
      <c r="EJ23">
        <v>1.6692940586655389</v>
      </c>
      <c r="EK23">
        <v>6.1390341860958042</v>
      </c>
      <c r="EL23">
        <v>0.23836753929329307</v>
      </c>
      <c r="EO23">
        <v>15.15141646412569</v>
      </c>
      <c r="EP23">
        <v>1.6330288296242814</v>
      </c>
      <c r="EQ23">
        <v>5.6795993327341368</v>
      </c>
      <c r="ER23">
        <v>0.25347887224566884</v>
      </c>
      <c r="EU23">
        <v>13.549782365778171</v>
      </c>
      <c r="EV23">
        <v>1.600438649892824</v>
      </c>
      <c r="EW23">
        <v>5.2882563792322435</v>
      </c>
      <c r="EX23">
        <v>0.26818959524911251</v>
      </c>
      <c r="FA23">
        <f t="shared" si="42"/>
        <v>3.7980886154958724</v>
      </c>
      <c r="FB23">
        <f t="shared" si="43"/>
        <v>3.5066080596245768</v>
      </c>
      <c r="FC23">
        <f t="shared" si="44"/>
        <v>0.51614307787641167</v>
      </c>
      <c r="FD23">
        <f t="shared" si="45"/>
        <v>6.8732513028299671E-5</v>
      </c>
      <c r="FG23">
        <f t="shared" si="46"/>
        <v>4.2897507407239353</v>
      </c>
      <c r="FH23">
        <f t="shared" si="47"/>
        <v>3.5844805026171862</v>
      </c>
      <c r="FI23">
        <f t="shared" si="48"/>
        <v>0.55789498772171997</v>
      </c>
      <c r="FJ23">
        <f t="shared" si="49"/>
        <v>6.4634972748818295E-5</v>
      </c>
      <c r="FM23">
        <f t="shared" si="50"/>
        <v>4.796815051742513</v>
      </c>
      <c r="FN23">
        <f t="shared" si="51"/>
        <v>3.6574722813598592</v>
      </c>
      <c r="FO23">
        <f t="shared" si="52"/>
        <v>0.5991804808185236</v>
      </c>
      <c r="FP23">
        <f t="shared" si="53"/>
        <v>6.1089618278374337E-5</v>
      </c>
    </row>
    <row r="24" spans="8:172">
      <c r="O24" s="35"/>
      <c r="P24" s="5" t="s">
        <v>56</v>
      </c>
      <c r="Q24" s="4">
        <v>35.925682250491427</v>
      </c>
      <c r="R24">
        <f t="shared" si="16"/>
        <v>0.35925682250491425</v>
      </c>
      <c r="T24">
        <f t="shared" si="17"/>
        <v>2.2245300329875728</v>
      </c>
      <c r="U24">
        <f t="shared" si="18"/>
        <v>-0.35147290624364275</v>
      </c>
      <c r="V24">
        <f t="shared" si="19"/>
        <v>0.58407808076391421</v>
      </c>
      <c r="W24">
        <f t="shared" si="0"/>
        <v>-2.2215186979623445</v>
      </c>
      <c r="X24" s="35"/>
      <c r="Y24" s="5" t="s">
        <v>56</v>
      </c>
      <c r="Z24" s="4">
        <v>35.925682250491427</v>
      </c>
      <c r="AA24">
        <f t="shared" si="20"/>
        <v>0.35925682250491425</v>
      </c>
      <c r="AC24">
        <f t="shared" si="21"/>
        <v>2.1291743009836046</v>
      </c>
      <c r="AD24">
        <f t="shared" si="22"/>
        <v>-0.33640682228099394</v>
      </c>
      <c r="AE24">
        <f t="shared" si="23"/>
        <v>0.55904124506702035</v>
      </c>
      <c r="AF24">
        <f t="shared" si="1"/>
        <v>-2.126292048529248</v>
      </c>
      <c r="AG24" s="35"/>
      <c r="AH24" s="5" t="s">
        <v>56</v>
      </c>
      <c r="AI24" s="4">
        <v>35.925682250491427</v>
      </c>
      <c r="AJ24">
        <f t="shared" si="24"/>
        <v>0.35925682250491425</v>
      </c>
      <c r="AL24">
        <f t="shared" si="25"/>
        <v>2.0416575029161494</v>
      </c>
      <c r="AM24">
        <f t="shared" si="26"/>
        <v>-0.32257927987618512</v>
      </c>
      <c r="AN24">
        <f t="shared" si="27"/>
        <v>0.53606261915870124</v>
      </c>
      <c r="AO24">
        <f t="shared" si="2"/>
        <v>-2.0388937215075456</v>
      </c>
      <c r="AS24">
        <f t="shared" si="3"/>
        <v>9.2491349939826399</v>
      </c>
      <c r="AT24">
        <f t="shared" si="4"/>
        <v>0.70365091425016635</v>
      </c>
      <c r="AU24">
        <f t="shared" si="5"/>
        <v>1.7933369115001763</v>
      </c>
      <c r="AV24">
        <f t="shared" si="6"/>
        <v>0.10844428957969829</v>
      </c>
      <c r="AY24">
        <f t="shared" si="7"/>
        <v>8.4079215319406462</v>
      </c>
      <c r="AZ24">
        <f t="shared" si="8"/>
        <v>0.7143324403427026</v>
      </c>
      <c r="BA24">
        <f t="shared" si="9"/>
        <v>1.7489948387620566</v>
      </c>
      <c r="BB24">
        <f t="shared" si="10"/>
        <v>0.11927875472287168</v>
      </c>
      <c r="BE24">
        <f t="shared" si="28"/>
        <v>7.7033669761588248</v>
      </c>
      <c r="BF24">
        <f t="shared" si="29"/>
        <v>0.7242785088201994</v>
      </c>
      <c r="BG24">
        <f t="shared" si="30"/>
        <v>1.7092635738011457</v>
      </c>
      <c r="BH24">
        <f t="shared" si="31"/>
        <v>0.13017263844197746</v>
      </c>
      <c r="BL24" s="5" t="s">
        <v>56</v>
      </c>
      <c r="BM24" s="5">
        <v>767.798</v>
      </c>
      <c r="BN24" s="5">
        <v>20.49</v>
      </c>
      <c r="BO24" s="5">
        <v>34.501199999999997</v>
      </c>
      <c r="BP24" s="5">
        <v>4.8921499999999996E-3</v>
      </c>
      <c r="BU24" s="5" t="s">
        <v>56</v>
      </c>
      <c r="BV24" s="4">
        <v>35.925682250491427</v>
      </c>
      <c r="BW24" s="5">
        <v>767.798</v>
      </c>
      <c r="BX24" s="5">
        <v>20.49</v>
      </c>
      <c r="BY24" s="5">
        <v>34.501199999999997</v>
      </c>
      <c r="BZ24" s="5">
        <v>4.8921499999999996E-3</v>
      </c>
      <c r="CA24">
        <f t="shared" si="11"/>
        <v>83.012952076006982</v>
      </c>
      <c r="CB24">
        <f t="shared" si="12"/>
        <v>29.119552870665732</v>
      </c>
      <c r="CC24">
        <f t="shared" si="32"/>
        <v>19.238548974681386</v>
      </c>
      <c r="CD24">
        <f t="shared" si="33"/>
        <v>4.5112103357038844E-2</v>
      </c>
      <c r="CM24" s="5" t="s">
        <v>56</v>
      </c>
      <c r="CN24" s="4">
        <v>35.925682250491427</v>
      </c>
      <c r="CO24" s="5">
        <v>767.798</v>
      </c>
      <c r="CP24" s="5">
        <v>20.49</v>
      </c>
      <c r="CQ24" s="5">
        <v>34.501199999999997</v>
      </c>
      <c r="CR24" s="5">
        <v>4.8921499999999996E-3</v>
      </c>
      <c r="CS24">
        <f t="shared" si="34"/>
        <v>91.318406943170331</v>
      </c>
      <c r="CT24">
        <f t="shared" si="35"/>
        <v>28.684123585609349</v>
      </c>
      <c r="CU24">
        <f t="shared" si="36"/>
        <v>19.726301779380918</v>
      </c>
      <c r="CV24">
        <f t="shared" si="37"/>
        <v>4.1014428859240351E-2</v>
      </c>
      <c r="DD24" s="5" t="s">
        <v>56</v>
      </c>
      <c r="DE24" s="4">
        <v>35.925682250491427</v>
      </c>
      <c r="DF24" s="5">
        <v>767.798</v>
      </c>
      <c r="DG24" s="5">
        <v>20.49</v>
      </c>
      <c r="DH24" s="5">
        <v>34.501199999999997</v>
      </c>
      <c r="DI24" s="5">
        <v>4.8921499999999996E-3</v>
      </c>
      <c r="DJ24">
        <f t="shared" si="38"/>
        <v>99.670443116141357</v>
      </c>
      <c r="DK24">
        <f t="shared" si="39"/>
        <v>28.290222270127579</v>
      </c>
      <c r="DL24">
        <f t="shared" si="40"/>
        <v>20.184833122766729</v>
      </c>
      <c r="DM24">
        <f t="shared" si="41"/>
        <v>3.7582014611930933E-2</v>
      </c>
      <c r="DP24" t="s">
        <v>171</v>
      </c>
      <c r="DQ24">
        <v>33.871573394181787</v>
      </c>
      <c r="DR24">
        <v>38.945416862204851</v>
      </c>
      <c r="DS24">
        <v>4.0976709485731844</v>
      </c>
      <c r="DT24">
        <v>4.1708475195965464</v>
      </c>
      <c r="EA24" s="6" t="s">
        <v>92</v>
      </c>
      <c r="EB24" s="6"/>
      <c r="EC24" s="6">
        <v>50.194600000000001</v>
      </c>
      <c r="ED24" s="6">
        <v>7.5633299999999997</v>
      </c>
      <c r="EE24" s="6">
        <v>2.6936300000000002</v>
      </c>
      <c r="EF24" s="6">
        <v>1.0887600000000001E-2</v>
      </c>
      <c r="EI24">
        <v>18.092175473119386</v>
      </c>
      <c r="EJ24">
        <v>1.804963222710859</v>
      </c>
      <c r="EK24">
        <v>6.8618502134950523</v>
      </c>
      <c r="EL24">
        <v>0.25596787886904798</v>
      </c>
      <c r="EO24">
        <v>15.980403490976839</v>
      </c>
      <c r="EP24">
        <v>1.7598461273248951</v>
      </c>
      <c r="EQ24">
        <v>6.318103112213195</v>
      </c>
      <c r="ER24">
        <v>0.27136506240176311</v>
      </c>
      <c r="EU24">
        <v>14.259881366024906</v>
      </c>
      <c r="EV24">
        <v>1.7194311686914923</v>
      </c>
      <c r="EW24">
        <v>5.8570601951328429</v>
      </c>
      <c r="EX24">
        <v>0.28631026804843301</v>
      </c>
      <c r="FA24">
        <f t="shared" si="42"/>
        <v>2.7743816698316399</v>
      </c>
      <c r="FB24">
        <f t="shared" si="43"/>
        <v>4.1902959045562707</v>
      </c>
      <c r="FC24">
        <f t="shared" si="44"/>
        <v>0.39255155915564821</v>
      </c>
      <c r="FD24">
        <f t="shared" si="45"/>
        <v>4.253502450426621E-2</v>
      </c>
      <c r="FG24">
        <f t="shared" si="46"/>
        <v>3.1410095513759608</v>
      </c>
      <c r="FH24">
        <f t="shared" si="47"/>
        <v>4.2977223306999335</v>
      </c>
      <c r="FI24">
        <f t="shared" si="48"/>
        <v>0.42633523894111269</v>
      </c>
      <c r="FJ24">
        <f t="shared" si="49"/>
        <v>4.0121598202942657E-2</v>
      </c>
      <c r="FM24">
        <f t="shared" si="50"/>
        <v>3.5199872082801402</v>
      </c>
      <c r="FN24">
        <f t="shared" si="51"/>
        <v>4.3987396167511514</v>
      </c>
      <c r="FO24">
        <f t="shared" si="52"/>
        <v>0.45989453928412399</v>
      </c>
      <c r="FP24">
        <f t="shared" si="53"/>
        <v>3.8027277450483281E-2</v>
      </c>
    </row>
    <row r="25" spans="8:172">
      <c r="O25" s="35"/>
      <c r="P25" s="3" t="s">
        <v>57</v>
      </c>
      <c r="Q25" s="4">
        <v>18.989122703811958</v>
      </c>
      <c r="R25">
        <f t="shared" si="16"/>
        <v>0.18989122703811959</v>
      </c>
      <c r="T25">
        <f t="shared" si="17"/>
        <v>2.7947347153862965</v>
      </c>
      <c r="U25">
        <f t="shared" si="18"/>
        <v>0.44909446784416485</v>
      </c>
      <c r="V25">
        <f t="shared" si="19"/>
        <v>1.7244874455613612</v>
      </c>
      <c r="W25">
        <f t="shared" si="0"/>
        <v>-1.4916567044919784</v>
      </c>
      <c r="X25" s="35"/>
      <c r="Y25" s="3" t="s">
        <v>57</v>
      </c>
      <c r="Z25" s="4">
        <v>18.989122703811958</v>
      </c>
      <c r="AA25">
        <f t="shared" si="20"/>
        <v>0.18989122703811959</v>
      </c>
      <c r="AC25">
        <f t="shared" si="21"/>
        <v>2.6749368387153951</v>
      </c>
      <c r="AD25">
        <f t="shared" si="22"/>
        <v>0.42984378069443913</v>
      </c>
      <c r="AE25">
        <f t="shared" si="23"/>
        <v>1.6505663205306005</v>
      </c>
      <c r="AF25">
        <f t="shared" si="1"/>
        <v>-1.4277160002325571</v>
      </c>
      <c r="AG25" s="35"/>
      <c r="AH25" s="3" t="s">
        <v>57</v>
      </c>
      <c r="AI25" s="4">
        <v>18.989122703811958</v>
      </c>
      <c r="AJ25">
        <f t="shared" si="24"/>
        <v>0.18989122703811959</v>
      </c>
      <c r="AL25">
        <f t="shared" si="25"/>
        <v>2.5649872178464483</v>
      </c>
      <c r="AM25">
        <f t="shared" si="26"/>
        <v>0.41217563988595374</v>
      </c>
      <c r="AN25">
        <f t="shared" si="27"/>
        <v>1.5827220490192981</v>
      </c>
      <c r="AO25">
        <f t="shared" si="2"/>
        <v>-1.3690316863967638</v>
      </c>
      <c r="AS25">
        <f t="shared" si="3"/>
        <v>16.358288575225924</v>
      </c>
      <c r="AT25">
        <f t="shared" si="4"/>
        <v>1.5668926711807445</v>
      </c>
      <c r="AU25">
        <f t="shared" si="5"/>
        <v>5.6096450442399517</v>
      </c>
      <c r="AV25">
        <f t="shared" si="6"/>
        <v>0.22499958876466697</v>
      </c>
      <c r="AY25">
        <f t="shared" si="7"/>
        <v>14.511433249879207</v>
      </c>
      <c r="AZ25">
        <f t="shared" si="8"/>
        <v>1.5370173930024864</v>
      </c>
      <c r="BA25">
        <f t="shared" si="9"/>
        <v>5.2099294819045836</v>
      </c>
      <c r="BB25">
        <f t="shared" si="10"/>
        <v>0.23985612843803439</v>
      </c>
      <c r="BE25">
        <f t="shared" si="28"/>
        <v>13.000492194321126</v>
      </c>
      <c r="BF25">
        <f t="shared" si="29"/>
        <v>1.5100996467670345</v>
      </c>
      <c r="BG25">
        <f t="shared" si="30"/>
        <v>4.8681892417943358</v>
      </c>
      <c r="BH25">
        <f t="shared" si="31"/>
        <v>0.25435313394618414</v>
      </c>
      <c r="BL25" s="3" t="s">
        <v>57</v>
      </c>
      <c r="BM25" s="3">
        <v>676.32100000000003</v>
      </c>
      <c r="BN25" s="3">
        <v>42.463200000000001</v>
      </c>
      <c r="BO25" s="3">
        <v>28.2791</v>
      </c>
      <c r="BP25" s="3">
        <v>1.72704E-3</v>
      </c>
      <c r="BU25" s="3" t="s">
        <v>57</v>
      </c>
      <c r="BV25" s="4">
        <v>18.989122703811958</v>
      </c>
      <c r="BW25" s="3">
        <v>676.32100000000003</v>
      </c>
      <c r="BX25" s="3">
        <v>42.463200000000001</v>
      </c>
      <c r="BY25" s="3">
        <v>28.2791</v>
      </c>
      <c r="BZ25" s="3">
        <v>1.72704E-3</v>
      </c>
      <c r="CA25">
        <f t="shared" si="11"/>
        <v>41.344239459393407</v>
      </c>
      <c r="CB25">
        <f t="shared" si="12"/>
        <v>27.100260777913729</v>
      </c>
      <c r="CC25">
        <f t="shared" si="32"/>
        <v>5.0411567535876989</v>
      </c>
      <c r="CD25">
        <f t="shared" si="33"/>
        <v>7.6757473623934348E-3</v>
      </c>
      <c r="CM25" s="3" t="s">
        <v>57</v>
      </c>
      <c r="CN25" s="4">
        <v>18.989122703811958</v>
      </c>
      <c r="CO25" s="3">
        <v>676.32100000000003</v>
      </c>
      <c r="CP25" s="3">
        <v>42.463200000000001</v>
      </c>
      <c r="CQ25" s="3">
        <v>28.2791</v>
      </c>
      <c r="CR25" s="3">
        <v>1.72704E-3</v>
      </c>
      <c r="CS25">
        <f t="shared" si="34"/>
        <v>46.606078693545292</v>
      </c>
      <c r="CT25">
        <f t="shared" si="35"/>
        <v>27.627013326797993</v>
      </c>
      <c r="CU25">
        <f t="shared" si="36"/>
        <v>5.4279237556324977</v>
      </c>
      <c r="CV25">
        <f t="shared" si="37"/>
        <v>7.2003163364915733E-3</v>
      </c>
      <c r="DD25" s="3" t="s">
        <v>57</v>
      </c>
      <c r="DE25" s="4">
        <v>18.989122703811958</v>
      </c>
      <c r="DF25" s="3">
        <v>676.32100000000003</v>
      </c>
      <c r="DG25" s="3">
        <v>42.463200000000001</v>
      </c>
      <c r="DH25" s="3">
        <v>28.2791</v>
      </c>
      <c r="DI25" s="3">
        <v>1.72704E-3</v>
      </c>
      <c r="DJ25">
        <f t="shared" si="38"/>
        <v>52.022722670102482</v>
      </c>
      <c r="DK25">
        <f t="shared" si="39"/>
        <v>28.119468864792648</v>
      </c>
      <c r="DL25">
        <f t="shared" si="40"/>
        <v>5.8089565946242425</v>
      </c>
      <c r="DM25">
        <f t="shared" si="41"/>
        <v>6.7899300991723028E-3</v>
      </c>
      <c r="DP25" t="s">
        <v>155</v>
      </c>
      <c r="DQ25">
        <v>37.848306444274868</v>
      </c>
      <c r="DR25">
        <v>39.683654000204164</v>
      </c>
      <c r="DS25">
        <v>4.3945135660578289</v>
      </c>
      <c r="DT25">
        <v>3.9340576948905204</v>
      </c>
      <c r="EA25" s="5" t="s">
        <v>93</v>
      </c>
      <c r="EB25" s="5"/>
      <c r="EC25" s="5">
        <v>71.860399999999998</v>
      </c>
      <c r="ED25" s="5">
        <v>7.6278899999999998</v>
      </c>
      <c r="EE25" s="5">
        <v>4.6470799999999999</v>
      </c>
      <c r="EF25" s="5">
        <v>7.5451000000000004E-2</v>
      </c>
      <c r="EI25">
        <v>17.589909579225743</v>
      </c>
      <c r="EJ25">
        <v>1.7350076362657632</v>
      </c>
      <c r="EK25">
        <v>6.4861481642877727</v>
      </c>
      <c r="EL25">
        <v>0.24690772261752841</v>
      </c>
      <c r="EO25">
        <v>15.55552529985273</v>
      </c>
      <c r="EP25">
        <v>1.6945079150966447</v>
      </c>
      <c r="EQ25">
        <v>5.98660482123113</v>
      </c>
      <c r="ER25">
        <v>0.2621645807979634</v>
      </c>
      <c r="EU25">
        <v>13.89613074306817</v>
      </c>
      <c r="EV25">
        <v>1.6581700924594058</v>
      </c>
      <c r="EW25">
        <v>5.5620596954366572</v>
      </c>
      <c r="EX25">
        <v>0.27699551475666045</v>
      </c>
      <c r="FA25">
        <f t="shared" si="42"/>
        <v>4.0853194654774958</v>
      </c>
      <c r="FB25">
        <f t="shared" si="43"/>
        <v>4.396459036005985</v>
      </c>
      <c r="FC25">
        <f t="shared" si="44"/>
        <v>0.71646220257293236</v>
      </c>
      <c r="FD25">
        <f t="shared" si="45"/>
        <v>0.30558379948640618</v>
      </c>
      <c r="FG25">
        <f t="shared" si="46"/>
        <v>4.6196061280347971</v>
      </c>
      <c r="FH25">
        <f t="shared" si="47"/>
        <v>4.5015369547948971</v>
      </c>
      <c r="FI25">
        <f t="shared" si="48"/>
        <v>0.77624632638510116</v>
      </c>
      <c r="FJ25">
        <f t="shared" si="49"/>
        <v>0.28780012834054863</v>
      </c>
      <c r="FM25">
        <f t="shared" si="50"/>
        <v>5.1712524391616164</v>
      </c>
      <c r="FN25">
        <f t="shared" si="51"/>
        <v>4.6001854904319721</v>
      </c>
      <c r="FO25">
        <f t="shared" si="52"/>
        <v>0.83549624679732504</v>
      </c>
      <c r="FP25">
        <f t="shared" si="53"/>
        <v>0.27239069219688783</v>
      </c>
    </row>
    <row r="26" spans="8:172">
      <c r="O26" s="35"/>
      <c r="P26" s="5" t="s">
        <v>58</v>
      </c>
      <c r="Q26" s="4">
        <v>28.724577775245962</v>
      </c>
      <c r="R26">
        <f t="shared" si="16"/>
        <v>0.28724577775245963</v>
      </c>
      <c r="T26">
        <f t="shared" si="17"/>
        <v>2.466970268792867</v>
      </c>
      <c r="U26">
        <f t="shared" si="18"/>
        <v>-1.1086815173010757E-2</v>
      </c>
      <c r="V26">
        <f t="shared" si="19"/>
        <v>1.0689585523745015</v>
      </c>
      <c r="W26">
        <f t="shared" si="0"/>
        <v>-1.911195196131569</v>
      </c>
      <c r="X26" s="35"/>
      <c r="Y26" s="5" t="s">
        <v>58</v>
      </c>
      <c r="Z26" s="4">
        <v>28.724577775245962</v>
      </c>
      <c r="AA26">
        <f t="shared" si="20"/>
        <v>0.28724577775245963</v>
      </c>
      <c r="AC26">
        <f t="shared" si="21"/>
        <v>2.3612221996167273</v>
      </c>
      <c r="AD26">
        <f t="shared" si="22"/>
        <v>-1.0611572600090614E-2</v>
      </c>
      <c r="AE26">
        <f t="shared" si="23"/>
        <v>1.0231370423332646</v>
      </c>
      <c r="AF26">
        <f t="shared" si="1"/>
        <v>-1.829270738278852</v>
      </c>
      <c r="AG26" s="35"/>
      <c r="AH26" s="5" t="s">
        <v>58</v>
      </c>
      <c r="AI26" s="4">
        <v>28.724577775245962</v>
      </c>
      <c r="AJ26">
        <f t="shared" si="24"/>
        <v>0.28724577775245963</v>
      </c>
      <c r="AL26">
        <f t="shared" si="25"/>
        <v>2.2641673899936796</v>
      </c>
      <c r="AM26">
        <f t="shared" si="26"/>
        <v>-1.0175398419333667E-2</v>
      </c>
      <c r="AN26">
        <f t="shared" si="27"/>
        <v>0.98108239331376057</v>
      </c>
      <c r="AO26">
        <f t="shared" si="2"/>
        <v>-1.7540810660483079</v>
      </c>
      <c r="AS26">
        <f t="shared" si="3"/>
        <v>11.786682221441144</v>
      </c>
      <c r="AT26">
        <f t="shared" si="4"/>
        <v>0.9889744170632524</v>
      </c>
      <c r="AU26">
        <f t="shared" si="5"/>
        <v>2.9123448654000899</v>
      </c>
      <c r="AV26">
        <f t="shared" si="6"/>
        <v>0.14790350721407444</v>
      </c>
      <c r="AY26">
        <f t="shared" si="7"/>
        <v>10.603903622696189</v>
      </c>
      <c r="AZ26">
        <f t="shared" si="8"/>
        <v>0.98944453151012124</v>
      </c>
      <c r="BA26">
        <f t="shared" si="9"/>
        <v>2.7819080531701448</v>
      </c>
      <c r="BB26">
        <f t="shared" si="10"/>
        <v>0.16053059391585994</v>
      </c>
      <c r="BE26">
        <f t="shared" si="28"/>
        <v>9.6231089678065924</v>
      </c>
      <c r="BF26">
        <f t="shared" si="29"/>
        <v>0.98987619580162278</v>
      </c>
      <c r="BG26">
        <f t="shared" si="30"/>
        <v>2.6673417929193182</v>
      </c>
      <c r="BH26">
        <f t="shared" si="31"/>
        <v>0.17306620565438097</v>
      </c>
      <c r="BL26" s="5" t="s">
        <v>58</v>
      </c>
      <c r="BM26" s="5">
        <v>726.68499999999995</v>
      </c>
      <c r="BN26" s="5">
        <v>24.208500000000001</v>
      </c>
      <c r="BO26" s="5">
        <v>28.3858</v>
      </c>
      <c r="BP26" s="5">
        <v>4.3923900000000002E-2</v>
      </c>
      <c r="BU26" s="5" t="s">
        <v>58</v>
      </c>
      <c r="BV26" s="4">
        <v>28.724577775245962</v>
      </c>
      <c r="BW26" s="5">
        <v>726.68499999999995</v>
      </c>
      <c r="BX26" s="5">
        <v>24.208500000000001</v>
      </c>
      <c r="BY26" s="5">
        <v>28.3858</v>
      </c>
      <c r="BZ26" s="5">
        <v>4.3923900000000002E-2</v>
      </c>
      <c r="CA26">
        <f t="shared" si="11"/>
        <v>61.653057777199415</v>
      </c>
      <c r="CB26">
        <f t="shared" si="12"/>
        <v>24.478388502593273</v>
      </c>
      <c r="CC26">
        <f t="shared" si="32"/>
        <v>9.7467165847134094</v>
      </c>
      <c r="CD26">
        <f t="shared" si="33"/>
        <v>0.29697673048702539</v>
      </c>
      <c r="CM26" s="5" t="s">
        <v>58</v>
      </c>
      <c r="CN26" s="4">
        <v>28.724577775245962</v>
      </c>
      <c r="CO26" s="5">
        <v>726.68499999999995</v>
      </c>
      <c r="CP26" s="5">
        <v>24.208500000000001</v>
      </c>
      <c r="CQ26" s="5">
        <v>28.3858</v>
      </c>
      <c r="CR26" s="5">
        <v>4.3923900000000002E-2</v>
      </c>
      <c r="CS26">
        <f t="shared" si="34"/>
        <v>68.529951408142864</v>
      </c>
      <c r="CT26">
        <f t="shared" si="35"/>
        <v>24.466758094111885</v>
      </c>
      <c r="CU26">
        <f t="shared" si="36"/>
        <v>10.203716103288439</v>
      </c>
      <c r="CV26">
        <f t="shared" si="37"/>
        <v>0.27361700301826675</v>
      </c>
      <c r="DD26" s="5" t="s">
        <v>58</v>
      </c>
      <c r="DE26" s="4">
        <v>28.724577775245962</v>
      </c>
      <c r="DF26" s="5">
        <v>726.68499999999995</v>
      </c>
      <c r="DG26" s="5">
        <v>24.208500000000001</v>
      </c>
      <c r="DH26" s="5">
        <v>28.3858</v>
      </c>
      <c r="DI26" s="5">
        <v>4.3923900000000002E-2</v>
      </c>
      <c r="DJ26">
        <f t="shared" si="38"/>
        <v>75.514576674863761</v>
      </c>
      <c r="DK26">
        <f t="shared" si="39"/>
        <v>24.456088652980934</v>
      </c>
      <c r="DL26">
        <f t="shared" si="40"/>
        <v>10.641980744782119</v>
      </c>
      <c r="DM26">
        <f t="shared" si="41"/>
        <v>0.25379824925333783</v>
      </c>
      <c r="EA26" s="3" t="s">
        <v>94</v>
      </c>
      <c r="EB26" s="3"/>
      <c r="EC26" s="3">
        <v>124.38</v>
      </c>
      <c r="ED26" s="3">
        <v>12.5273</v>
      </c>
      <c r="EE26" s="3">
        <v>7.4638</v>
      </c>
      <c r="EF26" s="3">
        <v>5.0996600000000003E-2</v>
      </c>
      <c r="EI26">
        <v>16.890773025840168</v>
      </c>
      <c r="EJ26">
        <v>1.6389708177199818</v>
      </c>
      <c r="EK26">
        <v>5.9807920608878522</v>
      </c>
      <c r="EL26">
        <v>0.23441675517535673</v>
      </c>
      <c r="EO26">
        <v>14.963239872241481</v>
      </c>
      <c r="EP26">
        <v>1.6046248172744868</v>
      </c>
      <c r="EQ26">
        <v>5.5393971619026265</v>
      </c>
      <c r="ER26">
        <v>0.24945627974662057</v>
      </c>
      <c r="EU26">
        <v>13.388373392319741</v>
      </c>
      <c r="EV26">
        <v>1.5737361016362215</v>
      </c>
      <c r="EW26">
        <v>5.1630162815387228</v>
      </c>
      <c r="EX26">
        <v>0.2641071508481827</v>
      </c>
      <c r="FA26">
        <f t="shared" si="42"/>
        <v>7.36378375398915</v>
      </c>
      <c r="FB26">
        <f t="shared" si="43"/>
        <v>7.6433941742947438</v>
      </c>
      <c r="FC26">
        <f t="shared" si="44"/>
        <v>1.2479617956976745</v>
      </c>
      <c r="FD26">
        <f t="shared" si="45"/>
        <v>0.21754673620429443</v>
      </c>
      <c r="FG26">
        <f t="shared" si="46"/>
        <v>8.3123709211358108</v>
      </c>
      <c r="FH26">
        <f t="shared" si="47"/>
        <v>7.8069962929266365</v>
      </c>
      <c r="FI26">
        <f t="shared" si="48"/>
        <v>1.3474029360690207</v>
      </c>
      <c r="FJ26">
        <f t="shared" si="49"/>
        <v>0.20443101312902853</v>
      </c>
      <c r="FM26">
        <f t="shared" si="50"/>
        <v>9.2901502187973595</v>
      </c>
      <c r="FN26">
        <f t="shared" si="51"/>
        <v>7.9602291559399969</v>
      </c>
      <c r="FO26">
        <f t="shared" si="52"/>
        <v>1.4456278254802597</v>
      </c>
      <c r="FP26">
        <f t="shared" si="53"/>
        <v>0.19309056887033887</v>
      </c>
    </row>
    <row r="27" spans="8:172">
      <c r="O27" s="35"/>
      <c r="P27" s="3" t="s">
        <v>59</v>
      </c>
      <c r="Q27" s="4">
        <v>32.106443048029696</v>
      </c>
      <c r="R27">
        <f t="shared" si="16"/>
        <v>0.32106443048029698</v>
      </c>
      <c r="T27">
        <f t="shared" si="17"/>
        <v>2.3531127047186455</v>
      </c>
      <c r="U27">
        <f t="shared" si="18"/>
        <v>-0.17094283513321737</v>
      </c>
      <c r="V27">
        <f t="shared" si="19"/>
        <v>0.84124342422605891</v>
      </c>
      <c r="W27">
        <f t="shared" si="0"/>
        <v>-2.0569328781465721</v>
      </c>
      <c r="X27" s="35"/>
      <c r="Y27" s="3" t="s">
        <v>59</v>
      </c>
      <c r="Z27" s="4">
        <v>32.106443048029696</v>
      </c>
      <c r="AA27">
        <f t="shared" si="20"/>
        <v>0.32106443048029698</v>
      </c>
      <c r="AC27">
        <f t="shared" si="21"/>
        <v>2.2522452041145136</v>
      </c>
      <c r="AD27">
        <f t="shared" si="22"/>
        <v>-0.16361527428519862</v>
      </c>
      <c r="AE27">
        <f t="shared" si="23"/>
        <v>0.80518305132883727</v>
      </c>
      <c r="AF27">
        <f t="shared" si="1"/>
        <v>-1.9687612925216855</v>
      </c>
      <c r="AG27" s="35"/>
      <c r="AH27" s="3" t="s">
        <v>59</v>
      </c>
      <c r="AI27" s="4">
        <v>32.106443048029696</v>
      </c>
      <c r="AJ27">
        <f t="shared" si="24"/>
        <v>0.32106443048029698</v>
      </c>
      <c r="AL27">
        <f t="shared" si="25"/>
        <v>2.1596697448691966</v>
      </c>
      <c r="AM27">
        <f t="shared" si="26"/>
        <v>-0.1568900921741079</v>
      </c>
      <c r="AN27">
        <f t="shared" si="27"/>
        <v>0.77208710306479433</v>
      </c>
      <c r="AO27">
        <f t="shared" si="2"/>
        <v>-1.8878380518076465</v>
      </c>
      <c r="AS27">
        <f t="shared" si="3"/>
        <v>10.518259056812818</v>
      </c>
      <c r="AT27">
        <f t="shared" si="4"/>
        <v>0.84286975463171065</v>
      </c>
      <c r="AU27">
        <f t="shared" si="5"/>
        <v>2.3192489950107826</v>
      </c>
      <c r="AV27">
        <f t="shared" si="6"/>
        <v>0.12784548685938596</v>
      </c>
      <c r="AY27">
        <f t="shared" si="7"/>
        <v>9.5090616713634617</v>
      </c>
      <c r="AZ27">
        <f t="shared" si="8"/>
        <v>0.84906861758211061</v>
      </c>
      <c r="BA27">
        <f t="shared" si="9"/>
        <v>2.2371059665619653</v>
      </c>
      <c r="BB27">
        <f t="shared" si="10"/>
        <v>0.13962970950097359</v>
      </c>
      <c r="BE27">
        <f t="shared" si="28"/>
        <v>8.6682744435835701</v>
      </c>
      <c r="BF27">
        <f t="shared" si="29"/>
        <v>0.85479800264505723</v>
      </c>
      <c r="BG27">
        <f t="shared" si="30"/>
        <v>2.164278615796734</v>
      </c>
      <c r="BH27">
        <f t="shared" si="31"/>
        <v>0.15139877157129455</v>
      </c>
      <c r="BL27" s="3" t="s">
        <v>59</v>
      </c>
      <c r="BM27" s="3">
        <v>841.87199999999996</v>
      </c>
      <c r="BN27" s="3">
        <v>25.585799999999999</v>
      </c>
      <c r="BO27" s="3">
        <v>35.010399999999997</v>
      </c>
      <c r="BP27" s="3">
        <v>0.126193</v>
      </c>
      <c r="BU27" s="3" t="s">
        <v>59</v>
      </c>
      <c r="BV27" s="4">
        <v>32.106443048029696</v>
      </c>
      <c r="BW27" s="3">
        <v>841.87199999999996</v>
      </c>
      <c r="BX27" s="3">
        <v>25.585799999999999</v>
      </c>
      <c r="BY27" s="3">
        <v>35.010399999999997</v>
      </c>
      <c r="BZ27" s="3">
        <v>0.126193</v>
      </c>
      <c r="CA27">
        <f t="shared" si="11"/>
        <v>80.039101095794763</v>
      </c>
      <c r="CB27">
        <f t="shared" si="12"/>
        <v>30.355579684051701</v>
      </c>
      <c r="CC27">
        <f t="shared" si="32"/>
        <v>15.09557622976882</v>
      </c>
      <c r="CD27">
        <f t="shared" si="33"/>
        <v>0.9870743434126581</v>
      </c>
      <c r="CM27" s="3" t="s">
        <v>59</v>
      </c>
      <c r="CN27" s="4">
        <v>32.106443048029696</v>
      </c>
      <c r="CO27" s="3">
        <v>841.87199999999996</v>
      </c>
      <c r="CP27" s="3">
        <v>25.585799999999999</v>
      </c>
      <c r="CQ27" s="3">
        <v>35.010399999999997</v>
      </c>
      <c r="CR27" s="3">
        <v>0.126193</v>
      </c>
      <c r="CS27">
        <f t="shared" si="34"/>
        <v>88.533656536827124</v>
      </c>
      <c r="CT27">
        <f t="shared" si="35"/>
        <v>30.133960283281439</v>
      </c>
      <c r="CU27">
        <f t="shared" si="36"/>
        <v>15.649862153738193</v>
      </c>
      <c r="CV27">
        <f t="shared" si="37"/>
        <v>0.9037689790446789</v>
      </c>
      <c r="DD27" s="3" t="s">
        <v>59</v>
      </c>
      <c r="DE27" s="4">
        <v>32.106443048029696</v>
      </c>
      <c r="DF27" s="3">
        <v>841.87199999999996</v>
      </c>
      <c r="DG27" s="3">
        <v>25.585799999999999</v>
      </c>
      <c r="DH27" s="3">
        <v>35.010399999999997</v>
      </c>
      <c r="DI27" s="3">
        <v>0.126193</v>
      </c>
      <c r="DJ27">
        <f t="shared" si="38"/>
        <v>97.121059731002219</v>
      </c>
      <c r="DK27">
        <f t="shared" si="39"/>
        <v>29.931983838085944</v>
      </c>
      <c r="DL27">
        <f t="shared" si="40"/>
        <v>16.17647549833211</v>
      </c>
      <c r="DM27">
        <f t="shared" si="41"/>
        <v>0.83351402848453748</v>
      </c>
      <c r="EA27" s="3" t="s">
        <v>95</v>
      </c>
      <c r="EB27" s="3"/>
      <c r="EC27" s="3">
        <v>54.6083</v>
      </c>
      <c r="ED27" s="3">
        <v>4.8417500000000002</v>
      </c>
      <c r="EE27" s="3">
        <v>3.4785699999999999</v>
      </c>
      <c r="EF27" s="3">
        <v>6.9268699999999999E-4</v>
      </c>
      <c r="EI27">
        <v>17.463703689729773</v>
      </c>
      <c r="EJ27">
        <v>1.7175552940765049</v>
      </c>
      <c r="EK27">
        <v>6.3934071024131285</v>
      </c>
      <c r="EL27">
        <v>0.24464243452544737</v>
      </c>
      <c r="EO27">
        <v>15.448683649996973</v>
      </c>
      <c r="EP27">
        <v>1.6781900694043941</v>
      </c>
      <c r="EQ27">
        <v>5.9046503846509975</v>
      </c>
      <c r="ER27">
        <v>0.25986196547009111</v>
      </c>
      <c r="EU27">
        <v>13.80459664306181</v>
      </c>
      <c r="EV27">
        <v>1.6428554732417389</v>
      </c>
      <c r="EW27">
        <v>5.4890262227418489</v>
      </c>
      <c r="EX27">
        <v>0.27466221566795312</v>
      </c>
      <c r="FA27">
        <f t="shared" si="42"/>
        <v>3.126959834534675</v>
      </c>
      <c r="FB27">
        <f t="shared" si="43"/>
        <v>2.8189776577780061</v>
      </c>
      <c r="FC27">
        <f t="shared" si="44"/>
        <v>0.5440870484670135</v>
      </c>
      <c r="FD27">
        <f t="shared" si="45"/>
        <v>2.8314262051212036E-3</v>
      </c>
      <c r="FG27">
        <f t="shared" si="46"/>
        <v>3.5348189682174445</v>
      </c>
      <c r="FH27">
        <f t="shared" si="47"/>
        <v>2.8851022826743242</v>
      </c>
      <c r="FI27">
        <f t="shared" si="48"/>
        <v>0.58912378775929941</v>
      </c>
      <c r="FJ27">
        <f t="shared" si="49"/>
        <v>2.665595939547856E-3</v>
      </c>
      <c r="FM27">
        <f t="shared" si="50"/>
        <v>3.9558055488311665</v>
      </c>
      <c r="FN27">
        <f t="shared" si="51"/>
        <v>2.947155169070407</v>
      </c>
      <c r="FO27">
        <f t="shared" si="52"/>
        <v>0.63373171466876388</v>
      </c>
      <c r="FP27">
        <f t="shared" si="53"/>
        <v>2.5219595579080625E-3</v>
      </c>
    </row>
    <row r="28" spans="8:172">
      <c r="O28" s="35"/>
      <c r="P28" s="5" t="s">
        <v>60</v>
      </c>
      <c r="Q28" s="4">
        <v>30.15105425488581</v>
      </c>
      <c r="R28">
        <f t="shared" si="16"/>
        <v>0.30151054254885812</v>
      </c>
      <c r="T28">
        <f t="shared" si="17"/>
        <v>2.4189449561087595</v>
      </c>
      <c r="U28">
        <f t="shared" si="18"/>
        <v>-7.8514354181497742E-2</v>
      </c>
      <c r="V28">
        <f t="shared" si="19"/>
        <v>0.97290792700628626</v>
      </c>
      <c r="W28">
        <f t="shared" si="0"/>
        <v>-1.9726675963672267</v>
      </c>
      <c r="X28" s="35"/>
      <c r="Y28" s="5" t="s">
        <v>60</v>
      </c>
      <c r="Z28" s="4">
        <v>30.15105425488581</v>
      </c>
      <c r="AA28">
        <f t="shared" si="20"/>
        <v>0.30151054254885812</v>
      </c>
      <c r="AC28">
        <f t="shared" si="21"/>
        <v>2.315255518993236</v>
      </c>
      <c r="AD28">
        <f t="shared" si="22"/>
        <v>-7.5148792195472019E-2</v>
      </c>
      <c r="AE28">
        <f t="shared" si="23"/>
        <v>0.9312036810862826</v>
      </c>
      <c r="AF28">
        <f t="shared" si="1"/>
        <v>-1.8881080894769207</v>
      </c>
      <c r="AG28" s="35"/>
      <c r="AH28" s="5" t="s">
        <v>60</v>
      </c>
      <c r="AI28" s="4">
        <v>30.15105425488581</v>
      </c>
      <c r="AJ28">
        <f t="shared" si="24"/>
        <v>0.30151054254885812</v>
      </c>
      <c r="AL28">
        <f t="shared" si="25"/>
        <v>2.2200901069193222</v>
      </c>
      <c r="AM28">
        <f t="shared" si="26"/>
        <v>-7.2059903855731106E-2</v>
      </c>
      <c r="AN28">
        <f t="shared" si="27"/>
        <v>0.89292782716504615</v>
      </c>
      <c r="AO28">
        <f t="shared" si="2"/>
        <v>-1.8104999883834851</v>
      </c>
      <c r="AS28">
        <f t="shared" si="3"/>
        <v>11.234000696491378</v>
      </c>
      <c r="AT28">
        <f t="shared" si="4"/>
        <v>0.92448878955643277</v>
      </c>
      <c r="AU28">
        <f t="shared" si="5"/>
        <v>2.6456265733886708</v>
      </c>
      <c r="AV28">
        <f t="shared" si="6"/>
        <v>0.139085337363509</v>
      </c>
      <c r="AY28">
        <f t="shared" si="7"/>
        <v>10.127510359410135</v>
      </c>
      <c r="AZ28">
        <f t="shared" si="8"/>
        <v>0.92760545560758889</v>
      </c>
      <c r="BA28">
        <f t="shared" si="9"/>
        <v>2.5375617551743375</v>
      </c>
      <c r="BB28">
        <f t="shared" si="10"/>
        <v>0.1513578937194168</v>
      </c>
      <c r="BE28">
        <f t="shared" si="28"/>
        <v>9.2081605474812207</v>
      </c>
      <c r="BF28">
        <f t="shared" si="29"/>
        <v>0.93047515509222833</v>
      </c>
      <c r="BG28">
        <f t="shared" si="30"/>
        <v>2.4422697374018671</v>
      </c>
      <c r="BH28">
        <f t="shared" si="31"/>
        <v>0.1635723320878012</v>
      </c>
      <c r="BL28" s="5" t="s">
        <v>60</v>
      </c>
      <c r="BM28" s="5">
        <v>778.65800000000002</v>
      </c>
      <c r="BN28" s="5">
        <v>23.006499999999999</v>
      </c>
      <c r="BO28" s="5">
        <v>32.173099999999998</v>
      </c>
      <c r="BP28" s="5">
        <v>0.13169900000000001</v>
      </c>
      <c r="BU28" s="5" t="s">
        <v>60</v>
      </c>
      <c r="BV28" s="4">
        <v>30.15105425488581</v>
      </c>
      <c r="BW28" s="5">
        <v>778.65800000000002</v>
      </c>
      <c r="BX28" s="5">
        <v>23.006499999999999</v>
      </c>
      <c r="BY28" s="5">
        <v>32.173099999999998</v>
      </c>
      <c r="BZ28" s="5">
        <v>0.13169900000000001</v>
      </c>
      <c r="CA28">
        <f t="shared" si="11"/>
        <v>69.312618099017186</v>
      </c>
      <c r="CB28">
        <f t="shared" si="12"/>
        <v>24.88564519104494</v>
      </c>
      <c r="CC28">
        <f t="shared" si="32"/>
        <v>12.160862127564299</v>
      </c>
      <c r="CD28">
        <f t="shared" si="33"/>
        <v>0.94689348637660997</v>
      </c>
      <c r="CM28" s="5" t="s">
        <v>60</v>
      </c>
      <c r="CN28" s="4">
        <v>30.15105425488581</v>
      </c>
      <c r="CO28" s="5">
        <v>778.65800000000002</v>
      </c>
      <c r="CP28" s="5">
        <v>23.006499999999999</v>
      </c>
      <c r="CQ28" s="5">
        <v>32.173099999999998</v>
      </c>
      <c r="CR28" s="5">
        <v>0.13169900000000001</v>
      </c>
      <c r="CS28">
        <f t="shared" si="34"/>
        <v>76.885431104644368</v>
      </c>
      <c r="CT28">
        <f t="shared" si="35"/>
        <v>24.802031791555777</v>
      </c>
      <c r="CU28">
        <f t="shared" si="36"/>
        <v>12.678745624375797</v>
      </c>
      <c r="CV28">
        <f t="shared" si="37"/>
        <v>0.87011649517361866</v>
      </c>
      <c r="DD28" s="5" t="s">
        <v>60</v>
      </c>
      <c r="DE28" s="4">
        <v>30.15105425488581</v>
      </c>
      <c r="DF28" s="5">
        <v>778.65800000000002</v>
      </c>
      <c r="DG28" s="5">
        <v>23.006499999999999</v>
      </c>
      <c r="DH28" s="5">
        <v>32.173099999999998</v>
      </c>
      <c r="DI28" s="5">
        <v>0.13169900000000001</v>
      </c>
      <c r="DJ28">
        <f t="shared" si="38"/>
        <v>84.56173151900488</v>
      </c>
      <c r="DK28">
        <f t="shared" si="39"/>
        <v>24.725539283979703</v>
      </c>
      <c r="DL28">
        <f t="shared" si="40"/>
        <v>13.173442518362592</v>
      </c>
      <c r="DM28">
        <f t="shared" si="41"/>
        <v>0.8051422775418251</v>
      </c>
      <c r="EA28" s="6" t="s">
        <v>96</v>
      </c>
      <c r="EB28" s="6"/>
      <c r="EC28" s="6">
        <v>51.3765</v>
      </c>
      <c r="ED28" s="6">
        <v>5.1215099999999998</v>
      </c>
      <c r="EE28" s="6">
        <v>2.7145999999999999</v>
      </c>
      <c r="EF28" s="6">
        <v>1.05027E-2</v>
      </c>
      <c r="EI28">
        <v>17.929465084797588</v>
      </c>
      <c r="EJ28">
        <v>1.7822138801091716</v>
      </c>
      <c r="EK28">
        <v>6.738982317612666</v>
      </c>
      <c r="EL28">
        <v>0.25302500541013784</v>
      </c>
      <c r="EO28">
        <v>15.842819108199448</v>
      </c>
      <c r="EP28">
        <v>1.7386104581068502</v>
      </c>
      <c r="EQ28">
        <v>6.2097791531077515</v>
      </c>
      <c r="ER28">
        <v>0.26837816416610832</v>
      </c>
      <c r="EU28">
        <v>14.142135395453925</v>
      </c>
      <c r="EV28">
        <v>1.699531040851169</v>
      </c>
      <c r="EW28">
        <v>5.7607342906084105</v>
      </c>
      <c r="EX28">
        <v>0.28328771661483165</v>
      </c>
      <c r="FA28">
        <f t="shared" si="42"/>
        <v>2.8654786831070709</v>
      </c>
      <c r="FB28">
        <f t="shared" si="43"/>
        <v>2.8736786629033975</v>
      </c>
      <c r="FC28">
        <f t="shared" si="44"/>
        <v>0.40282046636407659</v>
      </c>
      <c r="FD28">
        <f t="shared" si="45"/>
        <v>4.1508545698776982E-2</v>
      </c>
      <c r="FG28">
        <f t="shared" si="46"/>
        <v>3.2428887591988032</v>
      </c>
      <c r="FH28">
        <f t="shared" si="47"/>
        <v>2.9457489894411104</v>
      </c>
      <c r="FI28">
        <f t="shared" si="48"/>
        <v>0.43714920177820638</v>
      </c>
      <c r="FJ28">
        <f t="shared" si="49"/>
        <v>3.9133958728101007E-2</v>
      </c>
      <c r="FM28">
        <f t="shared" si="50"/>
        <v>3.6328672130034398</v>
      </c>
      <c r="FN28">
        <f t="shared" si="51"/>
        <v>3.0134842358836913</v>
      </c>
      <c r="FO28">
        <f t="shared" si="52"/>
        <v>0.47122465002865144</v>
      </c>
      <c r="FP28">
        <f t="shared" si="53"/>
        <v>3.7074321913787234E-2</v>
      </c>
    </row>
    <row r="29" spans="8:172">
      <c r="P29" s="3" t="s">
        <v>61</v>
      </c>
      <c r="Q29" s="4">
        <v>32.777858414273453</v>
      </c>
      <c r="R29">
        <f t="shared" si="16"/>
        <v>0.32777858414273453</v>
      </c>
      <c r="T29">
        <f t="shared" si="17"/>
        <v>2.3305081028447248</v>
      </c>
      <c r="U29">
        <f t="shared" si="18"/>
        <v>-0.20267969616420237</v>
      </c>
      <c r="V29">
        <f t="shared" si="19"/>
        <v>0.79603422047821704</v>
      </c>
      <c r="W29">
        <f t="shared" si="0"/>
        <v>-2.0858667685451908</v>
      </c>
      <c r="Y29" s="3" t="s">
        <v>61</v>
      </c>
      <c r="Z29" s="4">
        <v>32.777858414273453</v>
      </c>
      <c r="AA29">
        <f t="shared" si="20"/>
        <v>0.32777858414273453</v>
      </c>
      <c r="AC29">
        <f t="shared" si="21"/>
        <v>2.2306095612235608</v>
      </c>
      <c r="AD29">
        <f t="shared" si="22"/>
        <v>-0.19399171690409617</v>
      </c>
      <c r="AE29">
        <f t="shared" si="23"/>
        <v>0.76191176554693196</v>
      </c>
      <c r="AF29">
        <f t="shared" si="1"/>
        <v>-1.996454915422105</v>
      </c>
      <c r="AH29" s="3" t="s">
        <v>61</v>
      </c>
      <c r="AI29" s="4">
        <v>32.777858414273453</v>
      </c>
      <c r="AJ29">
        <f t="shared" si="24"/>
        <v>0.32777858414273453</v>
      </c>
      <c r="AL29">
        <f t="shared" si="25"/>
        <v>2.13892340549326</v>
      </c>
      <c r="AM29">
        <f t="shared" si="26"/>
        <v>-0.18601795265792256</v>
      </c>
      <c r="AN29">
        <f t="shared" si="27"/>
        <v>0.73059442431292154</v>
      </c>
      <c r="AO29">
        <f t="shared" si="2"/>
        <v>-1.9143933662088448</v>
      </c>
      <c r="AS29">
        <f t="shared" si="3"/>
        <v>10.283165111319413</v>
      </c>
      <c r="AT29">
        <f t="shared" si="4"/>
        <v>0.81653974035473609</v>
      </c>
      <c r="AU29">
        <f t="shared" si="5"/>
        <v>2.2167324017354817</v>
      </c>
      <c r="AV29">
        <f t="shared" si="6"/>
        <v>0.12419942134579393</v>
      </c>
      <c r="AY29">
        <f t="shared" si="7"/>
        <v>9.3055366453328929</v>
      </c>
      <c r="AZ29">
        <f t="shared" si="8"/>
        <v>0.8236647267342454</v>
      </c>
      <c r="BA29">
        <f t="shared" si="9"/>
        <v>2.1423680133330332</v>
      </c>
      <c r="BB29">
        <f t="shared" si="10"/>
        <v>0.13581590968941168</v>
      </c>
      <c r="BE29">
        <f t="shared" si="28"/>
        <v>8.4902921049182645</v>
      </c>
      <c r="BF29">
        <f t="shared" si="29"/>
        <v>0.83025868949789683</v>
      </c>
      <c r="BG29">
        <f t="shared" si="30"/>
        <v>2.0763144527160113</v>
      </c>
      <c r="BH29">
        <f t="shared" si="31"/>
        <v>0.14743124223737536</v>
      </c>
      <c r="BL29" s="3" t="s">
        <v>61</v>
      </c>
      <c r="BM29" s="3">
        <v>783.21100000000001</v>
      </c>
      <c r="BN29" s="3">
        <v>21.860099999999999</v>
      </c>
      <c r="BO29" s="3">
        <v>34.786999999999999</v>
      </c>
      <c r="BP29" t="s">
        <v>168</v>
      </c>
      <c r="BU29" s="3" t="s">
        <v>61</v>
      </c>
      <c r="BV29" s="4">
        <v>32.777858414273453</v>
      </c>
      <c r="BW29" s="3">
        <v>783.21100000000001</v>
      </c>
      <c r="BX29" s="3">
        <v>21.860099999999999</v>
      </c>
      <c r="BY29" s="3">
        <v>34.786999999999999</v>
      </c>
      <c r="BZ29" t="s">
        <v>168</v>
      </c>
      <c r="CA29">
        <f t="shared" si="11"/>
        <v>76.16439019712557</v>
      </c>
      <c r="CB29">
        <f t="shared" si="12"/>
        <v>26.771630233824425</v>
      </c>
      <c r="CC29">
        <f t="shared" si="32"/>
        <v>15.692918086443465</v>
      </c>
      <c r="CD29" t="e">
        <f t="shared" si="33"/>
        <v>#VALUE!</v>
      </c>
      <c r="CM29" s="3" t="s">
        <v>61</v>
      </c>
      <c r="CN29" s="4">
        <v>32.777858414273453</v>
      </c>
      <c r="CO29" s="3">
        <v>783.21100000000001</v>
      </c>
      <c r="CP29" s="3">
        <v>21.860099999999999</v>
      </c>
      <c r="CQ29" s="3">
        <v>34.786999999999999</v>
      </c>
      <c r="CR29" t="s">
        <v>168</v>
      </c>
      <c r="CS29">
        <f t="shared" si="34"/>
        <v>84.166129246593457</v>
      </c>
      <c r="CT29">
        <f t="shared" si="35"/>
        <v>26.540046320392129</v>
      </c>
      <c r="CU29">
        <f t="shared" si="36"/>
        <v>16.237639744200347</v>
      </c>
      <c r="CV29" t="e">
        <f t="shared" si="37"/>
        <v>#VALUE!</v>
      </c>
      <c r="DD29" s="3" t="s">
        <v>61</v>
      </c>
      <c r="DE29" s="4">
        <v>32.777858414273453</v>
      </c>
      <c r="DF29" s="3">
        <v>783.21100000000001</v>
      </c>
      <c r="DG29" s="3">
        <v>21.860099999999999</v>
      </c>
      <c r="DH29" s="3">
        <v>34.786999999999999</v>
      </c>
      <c r="DI29" t="s">
        <v>168</v>
      </c>
      <c r="DJ29">
        <f t="shared" si="38"/>
        <v>92.247827321076599</v>
      </c>
      <c r="DK29">
        <f t="shared" si="39"/>
        <v>26.329263730103211</v>
      </c>
      <c r="DL29">
        <f t="shared" si="40"/>
        <v>16.754205970341047</v>
      </c>
      <c r="DM29" t="e">
        <f t="shared" si="41"/>
        <v>#VALUE!</v>
      </c>
      <c r="EA29" s="5" t="s">
        <v>97</v>
      </c>
      <c r="EB29" s="5"/>
      <c r="EC29" s="5">
        <v>46.295499999999997</v>
      </c>
      <c r="ED29" s="5">
        <v>9.2235099999999992</v>
      </c>
      <c r="EE29" s="5">
        <v>1.87158</v>
      </c>
      <c r="EF29" s="5">
        <v>0.31000499999999998</v>
      </c>
      <c r="EI29">
        <v>16.272113240241769</v>
      </c>
      <c r="EJ29">
        <v>1.5553158695132243</v>
      </c>
      <c r="EK29">
        <v>5.5506975901010485</v>
      </c>
      <c r="EL29">
        <v>0.22348353017889577</v>
      </c>
      <c r="EO29">
        <v>14.438255763400541</v>
      </c>
      <c r="EP29">
        <v>1.5261463800811776</v>
      </c>
      <c r="EQ29">
        <v>5.1575172542257706</v>
      </c>
      <c r="ER29">
        <v>0.23830901954320127</v>
      </c>
      <c r="EU29">
        <v>12.937622154736536</v>
      </c>
      <c r="EV29">
        <v>1.4998565378956519</v>
      </c>
      <c r="EW29">
        <v>4.8212182211831314</v>
      </c>
      <c r="EX29">
        <v>0.25277974343500237</v>
      </c>
      <c r="FA29">
        <f t="shared" si="42"/>
        <v>2.8450822162120195</v>
      </c>
      <c r="FB29">
        <f t="shared" si="43"/>
        <v>5.9303130513846884</v>
      </c>
      <c r="FC29">
        <f t="shared" si="44"/>
        <v>0.33717924091878487</v>
      </c>
      <c r="FD29">
        <f t="shared" si="45"/>
        <v>1.3871491995488205</v>
      </c>
      <c r="FG29">
        <f t="shared" si="46"/>
        <v>3.206446869943544</v>
      </c>
      <c r="FH29">
        <f t="shared" si="47"/>
        <v>6.0436601104471963</v>
      </c>
      <c r="FI29">
        <f t="shared" si="48"/>
        <v>0.36288390474438759</v>
      </c>
      <c r="FJ29">
        <f t="shared" si="49"/>
        <v>1.3008529874120081</v>
      </c>
      <c r="FM29">
        <f t="shared" si="50"/>
        <v>3.5783623486832901</v>
      </c>
      <c r="FN29">
        <f t="shared" si="51"/>
        <v>6.1495948225427526</v>
      </c>
      <c r="FO29">
        <f t="shared" si="52"/>
        <v>0.38819649186937499</v>
      </c>
      <c r="FP29">
        <f t="shared" si="53"/>
        <v>1.2263838699548013</v>
      </c>
    </row>
    <row r="30" spans="8:172">
      <c r="P30" s="5" t="s">
        <v>62</v>
      </c>
      <c r="Q30" s="4">
        <v>25.355000961444485</v>
      </c>
      <c r="R30">
        <f t="shared" si="16"/>
        <v>0.25355000961444485</v>
      </c>
      <c r="T30">
        <f t="shared" si="17"/>
        <v>2.580414116206875</v>
      </c>
      <c r="U30">
        <f t="shared" si="18"/>
        <v>0.1481883465962571</v>
      </c>
      <c r="V30">
        <f t="shared" si="19"/>
        <v>1.2958462472025183</v>
      </c>
      <c r="W30">
        <f t="shared" si="0"/>
        <v>-1.7659870714416379</v>
      </c>
      <c r="Y30" s="5" t="s">
        <v>62</v>
      </c>
      <c r="Z30" s="4">
        <v>25.355000961444485</v>
      </c>
      <c r="AA30">
        <f t="shared" si="20"/>
        <v>0.25355000961444485</v>
      </c>
      <c r="AC30">
        <f t="shared" si="21"/>
        <v>2.4698032126562399</v>
      </c>
      <c r="AD30">
        <f t="shared" si="22"/>
        <v>0.14183616970738577</v>
      </c>
      <c r="AE30">
        <f t="shared" si="23"/>
        <v>1.240299068412291</v>
      </c>
      <c r="AF30">
        <f t="shared" si="1"/>
        <v>-1.6902870415882751</v>
      </c>
      <c r="AH30" s="5" t="s">
        <v>62</v>
      </c>
      <c r="AI30" s="4">
        <v>25.355000961444485</v>
      </c>
      <c r="AJ30">
        <f t="shared" si="24"/>
        <v>0.25355000961444485</v>
      </c>
      <c r="AL30">
        <f t="shared" si="25"/>
        <v>2.3682853289730983</v>
      </c>
      <c r="AM30">
        <f t="shared" si="26"/>
        <v>0.13600618790777069</v>
      </c>
      <c r="AN30">
        <f t="shared" si="27"/>
        <v>1.1893182712725987</v>
      </c>
      <c r="AO30">
        <f t="shared" si="2"/>
        <v>-1.6208101041546517</v>
      </c>
      <c r="AS30">
        <f t="shared" si="3"/>
        <v>13.202604440214207</v>
      </c>
      <c r="AT30">
        <f t="shared" si="4"/>
        <v>1.159731307238147</v>
      </c>
      <c r="AU30">
        <f t="shared" si="5"/>
        <v>3.6540869269414129</v>
      </c>
      <c r="AV30">
        <f t="shared" si="6"/>
        <v>0.17101789626388547</v>
      </c>
      <c r="AY30">
        <f t="shared" si="7"/>
        <v>11.820120572632321</v>
      </c>
      <c r="AZ30">
        <f t="shared" si="8"/>
        <v>1.152387837034359</v>
      </c>
      <c r="BA30">
        <f t="shared" si="9"/>
        <v>3.4566470841488237</v>
      </c>
      <c r="BB30">
        <f t="shared" si="10"/>
        <v>0.18446656681657417</v>
      </c>
      <c r="BE30">
        <f t="shared" si="28"/>
        <v>10.679065492197852</v>
      </c>
      <c r="BF30">
        <f t="shared" si="29"/>
        <v>1.1456889829906882</v>
      </c>
      <c r="BG30">
        <f t="shared" si="30"/>
        <v>3.2848410733633608</v>
      </c>
      <c r="BH30">
        <f t="shared" si="31"/>
        <v>0.19773844544512018</v>
      </c>
      <c r="BL30" s="5" t="s">
        <v>62</v>
      </c>
      <c r="BM30" s="5">
        <v>596.28099999999995</v>
      </c>
      <c r="BN30" s="5">
        <v>73.309299999999993</v>
      </c>
      <c r="BO30" s="5">
        <v>53.936700000000002</v>
      </c>
      <c r="BP30" s="5">
        <v>1.05392</v>
      </c>
      <c r="BU30" s="5" t="s">
        <v>62</v>
      </c>
      <c r="BV30" s="4">
        <v>25.355000961444485</v>
      </c>
      <c r="BW30" s="5">
        <v>596.28099999999995</v>
      </c>
      <c r="BX30" s="5">
        <v>73.309299999999993</v>
      </c>
      <c r="BY30" s="5">
        <v>53.936700000000002</v>
      </c>
      <c r="BZ30" s="5">
        <v>1.05392</v>
      </c>
      <c r="CA30">
        <f t="shared" si="11"/>
        <v>45.16389191997375</v>
      </c>
      <c r="CB30">
        <f t="shared" si="12"/>
        <v>63.212314389083033</v>
      </c>
      <c r="CC30">
        <f t="shared" si="32"/>
        <v>14.760650493103276</v>
      </c>
      <c r="CD30">
        <f t="shared" si="33"/>
        <v>6.1626298944396529</v>
      </c>
      <c r="CM30" s="5" t="s">
        <v>62</v>
      </c>
      <c r="CN30" s="4">
        <v>25.355000961444485</v>
      </c>
      <c r="CO30" s="5">
        <v>596.28099999999995</v>
      </c>
      <c r="CP30" s="5">
        <v>73.309299999999993</v>
      </c>
      <c r="CQ30" s="5">
        <v>53.936700000000002</v>
      </c>
      <c r="CR30" s="5">
        <v>1.05392</v>
      </c>
      <c r="CS30">
        <f t="shared" si="34"/>
        <v>50.4462705211821</v>
      </c>
      <c r="CT30">
        <f t="shared" si="35"/>
        <v>63.615128209492063</v>
      </c>
      <c r="CU30">
        <f t="shared" si="36"/>
        <v>15.603762457364533</v>
      </c>
      <c r="CV30">
        <f t="shared" si="37"/>
        <v>5.7133388352588241</v>
      </c>
      <c r="DD30" s="5" t="s">
        <v>62</v>
      </c>
      <c r="DE30" s="4">
        <v>25.355000961444485</v>
      </c>
      <c r="DF30" s="5">
        <v>596.28099999999995</v>
      </c>
      <c r="DG30" s="5">
        <v>73.309299999999993</v>
      </c>
      <c r="DH30" s="5">
        <v>53.936700000000002</v>
      </c>
      <c r="DI30" s="5">
        <v>1.05392</v>
      </c>
      <c r="DJ30">
        <f t="shared" si="38"/>
        <v>55.83644003640994</v>
      </c>
      <c r="DK30">
        <f t="shared" si="39"/>
        <v>63.98708645049075</v>
      </c>
      <c r="DL30">
        <f t="shared" si="40"/>
        <v>16.419881143526379</v>
      </c>
      <c r="DM30">
        <f t="shared" si="41"/>
        <v>5.3298689469696585</v>
      </c>
      <c r="DQ30" t="s">
        <v>153</v>
      </c>
      <c r="DR30" t="s">
        <v>171</v>
      </c>
      <c r="DS30" t="s">
        <v>155</v>
      </c>
      <c r="EA30" s="5" t="s">
        <v>98</v>
      </c>
      <c r="EB30" s="5"/>
      <c r="EC30" s="5">
        <v>36.925600000000003</v>
      </c>
      <c r="ED30" s="5">
        <v>5.0928399999999998</v>
      </c>
      <c r="EE30" s="5">
        <v>1.72631</v>
      </c>
      <c r="EF30" s="5">
        <v>0.24551400000000001</v>
      </c>
      <c r="EI30">
        <v>15.5045250865443</v>
      </c>
      <c r="EJ30">
        <v>1.453299002777658</v>
      </c>
      <c r="EK30">
        <v>5.0393739573724012</v>
      </c>
      <c r="EL30">
        <v>0.21007970355535216</v>
      </c>
      <c r="EO30">
        <v>13.78569912583945</v>
      </c>
      <c r="EP30">
        <v>1.430195931082322</v>
      </c>
      <c r="EQ30">
        <v>4.7018505361394958</v>
      </c>
      <c r="ER30">
        <v>0.22461072157935222</v>
      </c>
      <c r="EU30">
        <v>12.37639418915419</v>
      </c>
      <c r="EV30">
        <v>1.4093154630257139</v>
      </c>
      <c r="EW30">
        <v>4.4120063517518604</v>
      </c>
      <c r="EX30">
        <v>0.23883009211973324</v>
      </c>
      <c r="FA30">
        <f t="shared" si="42"/>
        <v>2.3816014869133992</v>
      </c>
      <c r="FB30">
        <f t="shared" si="43"/>
        <v>3.5043304855134201</v>
      </c>
      <c r="FC30">
        <f t="shared" si="44"/>
        <v>0.34256437696481684</v>
      </c>
      <c r="FD30">
        <f t="shared" si="45"/>
        <v>1.1686707275617969</v>
      </c>
      <c r="FG30">
        <f t="shared" si="46"/>
        <v>2.6785438781837261</v>
      </c>
      <c r="FH30">
        <f t="shared" si="47"/>
        <v>3.5609386723299634</v>
      </c>
      <c r="FI30">
        <f t="shared" si="48"/>
        <v>0.3671554394873226</v>
      </c>
      <c r="FJ30">
        <f t="shared" si="49"/>
        <v>1.0930644729408561</v>
      </c>
      <c r="FM30">
        <f t="shared" si="50"/>
        <v>2.9835507366401619</v>
      </c>
      <c r="FN30">
        <f t="shared" si="51"/>
        <v>3.6136976664301863</v>
      </c>
      <c r="FO30">
        <f t="shared" si="52"/>
        <v>0.39127550197531785</v>
      </c>
      <c r="FP30">
        <f t="shared" si="53"/>
        <v>1.0279860373579552</v>
      </c>
    </row>
    <row r="31" spans="8:172">
      <c r="P31" s="3" t="s">
        <v>63</v>
      </c>
      <c r="Q31" s="4">
        <v>23.812526667193033</v>
      </c>
      <c r="R31">
        <f t="shared" si="16"/>
        <v>0.23812526667193035</v>
      </c>
      <c r="T31">
        <f t="shared" si="17"/>
        <v>2.6323447378090816</v>
      </c>
      <c r="U31">
        <f t="shared" si="18"/>
        <v>0.2210989393257547</v>
      </c>
      <c r="V31">
        <f t="shared" si="19"/>
        <v>1.3997074904069307</v>
      </c>
      <c r="W31">
        <f t="shared" si="0"/>
        <v>-1.6995158757908142</v>
      </c>
      <c r="Y31" s="3" t="s">
        <v>63</v>
      </c>
      <c r="Z31" s="4">
        <v>23.812526667193033</v>
      </c>
      <c r="AA31">
        <f t="shared" si="20"/>
        <v>0.23812526667193035</v>
      </c>
      <c r="AC31">
        <f t="shared" si="21"/>
        <v>2.5195077989328416</v>
      </c>
      <c r="AD31">
        <f t="shared" si="22"/>
        <v>0.21162140883973404</v>
      </c>
      <c r="AE31">
        <f t="shared" si="23"/>
        <v>1.3397082409654935</v>
      </c>
      <c r="AF31">
        <f t="shared" si="1"/>
        <v>-1.6266651711542257</v>
      </c>
      <c r="AH31" s="3" t="s">
        <v>63</v>
      </c>
      <c r="AI31" s="4">
        <v>23.812526667193033</v>
      </c>
      <c r="AJ31">
        <f t="shared" si="24"/>
        <v>0.23812526667193035</v>
      </c>
      <c r="AL31">
        <f t="shared" si="25"/>
        <v>2.4159468762001559</v>
      </c>
      <c r="AM31">
        <f t="shared" si="26"/>
        <v>0.20292300021455875</v>
      </c>
      <c r="AN31">
        <f t="shared" si="27"/>
        <v>1.2846413657267126</v>
      </c>
      <c r="AO31">
        <f t="shared" si="2"/>
        <v>-1.5598033237040188</v>
      </c>
      <c r="AS31">
        <f t="shared" si="3"/>
        <v>13.906338422373075</v>
      </c>
      <c r="AT31">
        <f t="shared" si="4"/>
        <v>1.2474468460085026</v>
      </c>
      <c r="AU31">
        <f t="shared" si="5"/>
        <v>4.0540139554208743</v>
      </c>
      <c r="AV31">
        <f t="shared" si="6"/>
        <v>0.18277198698114278</v>
      </c>
      <c r="AY31">
        <f t="shared" si="7"/>
        <v>12.422480800277141</v>
      </c>
      <c r="AZ31">
        <f t="shared" si="8"/>
        <v>1.2356799789945738</v>
      </c>
      <c r="BA31">
        <f t="shared" si="9"/>
        <v>3.8179294274495232</v>
      </c>
      <c r="BB31">
        <f t="shared" si="10"/>
        <v>0.19658405640909898</v>
      </c>
      <c r="BE31">
        <f t="shared" si="28"/>
        <v>11.200370702604705</v>
      </c>
      <c r="BF31">
        <f t="shared" si="29"/>
        <v>1.2249781415619081</v>
      </c>
      <c r="BG31">
        <f t="shared" si="30"/>
        <v>3.613371845830311</v>
      </c>
      <c r="BH31">
        <f t="shared" si="31"/>
        <v>0.21017740404936311</v>
      </c>
      <c r="BL31" s="3" t="s">
        <v>63</v>
      </c>
      <c r="BM31" s="3">
        <v>727.53099999999995</v>
      </c>
      <c r="BN31" s="3">
        <v>94.588099999999997</v>
      </c>
      <c r="BO31" s="3">
        <v>34.132800000000003</v>
      </c>
      <c r="BP31" t="s">
        <v>168</v>
      </c>
      <c r="BU31" s="3" t="s">
        <v>63</v>
      </c>
      <c r="BV31" s="4">
        <v>23.812526667193033</v>
      </c>
      <c r="BW31" s="3">
        <v>727.53099999999995</v>
      </c>
      <c r="BX31" s="3">
        <v>94.588099999999997</v>
      </c>
      <c r="BY31" s="3">
        <v>34.132800000000003</v>
      </c>
      <c r="BZ31" t="s">
        <v>168</v>
      </c>
      <c r="CA31">
        <f t="shared" si="11"/>
        <v>52.316503302516992</v>
      </c>
      <c r="CB31">
        <f t="shared" si="12"/>
        <v>75.825355046314556</v>
      </c>
      <c r="CC31">
        <f t="shared" si="32"/>
        <v>8.419507277314354</v>
      </c>
      <c r="CD31" t="e">
        <f t="shared" si="33"/>
        <v>#VALUE!</v>
      </c>
      <c r="CM31" s="3" t="s">
        <v>63</v>
      </c>
      <c r="CN31" s="4">
        <v>23.812526667193033</v>
      </c>
      <c r="CO31" s="3">
        <v>727.53099999999995</v>
      </c>
      <c r="CP31" s="3">
        <v>94.588099999999997</v>
      </c>
      <c r="CQ31" s="3">
        <v>34.132800000000003</v>
      </c>
      <c r="CR31" t="s">
        <v>168</v>
      </c>
      <c r="CS31">
        <f t="shared" si="34"/>
        <v>58.565677153936036</v>
      </c>
      <c r="CT31">
        <f t="shared" si="35"/>
        <v>76.547408396923913</v>
      </c>
      <c r="CU31">
        <f t="shared" si="36"/>
        <v>8.9401338208604884</v>
      </c>
      <c r="CV31" t="e">
        <f t="shared" si="37"/>
        <v>#VALUE!</v>
      </c>
      <c r="DD31" s="3" t="s">
        <v>63</v>
      </c>
      <c r="DE31" s="4">
        <v>23.812526667193033</v>
      </c>
      <c r="DF31" s="3">
        <v>727.53099999999995</v>
      </c>
      <c r="DG31" s="3">
        <v>94.588099999999997</v>
      </c>
      <c r="DH31" s="3">
        <v>34.132800000000003</v>
      </c>
      <c r="DI31" t="s">
        <v>168</v>
      </c>
      <c r="DJ31">
        <f t="shared" si="38"/>
        <v>64.955975058112031</v>
      </c>
      <c r="DK31">
        <f t="shared" si="39"/>
        <v>77.216153326128307</v>
      </c>
      <c r="DL31">
        <f t="shared" si="40"/>
        <v>9.4462461812193261</v>
      </c>
      <c r="DM31" t="e">
        <f t="shared" si="41"/>
        <v>#VALUE!</v>
      </c>
      <c r="DP31" t="s">
        <v>6</v>
      </c>
      <c r="DQ31">
        <v>30.012865211820834</v>
      </c>
      <c r="DR31">
        <v>33.871573394181787</v>
      </c>
      <c r="DS31">
        <v>37.848306444274868</v>
      </c>
      <c r="EA31" s="3" t="s">
        <v>99</v>
      </c>
      <c r="EB31" s="3"/>
      <c r="EC31" s="3">
        <v>55.7727</v>
      </c>
      <c r="ED31" s="3">
        <v>5.71509</v>
      </c>
      <c r="EE31" s="3">
        <v>3.6712799999999999</v>
      </c>
      <c r="EF31" s="3">
        <v>0.18986900000000001</v>
      </c>
      <c r="EI31">
        <v>16.312192915494066</v>
      </c>
      <c r="EJ31">
        <v>1.5606971034017152</v>
      </c>
      <c r="EK31">
        <v>5.5780749977588329</v>
      </c>
      <c r="EL31">
        <v>0.22418836178953422</v>
      </c>
      <c r="EO31">
        <v>14.472292271735169</v>
      </c>
      <c r="EP31">
        <v>1.5311999727114038</v>
      </c>
      <c r="EQ31">
        <v>5.1818624097661852</v>
      </c>
      <c r="ER31">
        <v>0.23902834254368183</v>
      </c>
      <c r="EU31">
        <v>12.966866060986931</v>
      </c>
      <c r="EV31">
        <v>1.5046186093864606</v>
      </c>
      <c r="EW31">
        <v>4.8430383978265628</v>
      </c>
      <c r="EX31">
        <v>0.25351133804219173</v>
      </c>
      <c r="FA31">
        <f t="shared" si="42"/>
        <v>3.4190804564985582</v>
      </c>
      <c r="FB31">
        <f t="shared" si="43"/>
        <v>3.6618828775572898</v>
      </c>
      <c r="FC31">
        <f t="shared" si="44"/>
        <v>0.65816253841604</v>
      </c>
      <c r="FD31">
        <f t="shared" si="45"/>
        <v>0.84691729081925815</v>
      </c>
      <c r="FG31">
        <f t="shared" si="46"/>
        <v>3.8537571625004974</v>
      </c>
      <c r="FH31">
        <f t="shared" si="47"/>
        <v>3.7324256151075335</v>
      </c>
      <c r="FI31">
        <f t="shared" si="48"/>
        <v>0.70848658449147328</v>
      </c>
      <c r="FJ31">
        <f t="shared" si="49"/>
        <v>0.79433676349616122</v>
      </c>
      <c r="FM31">
        <f t="shared" si="50"/>
        <v>4.3011703628066194</v>
      </c>
      <c r="FN31">
        <f t="shared" si="51"/>
        <v>3.7983645585311789</v>
      </c>
      <c r="FO31">
        <f t="shared" si="52"/>
        <v>0.75805304406580398</v>
      </c>
      <c r="FP31">
        <f t="shared" si="53"/>
        <v>0.74895664022884945</v>
      </c>
    </row>
    <row r="32" spans="8:172">
      <c r="P32" s="6" t="s">
        <v>64</v>
      </c>
      <c r="Q32" s="4">
        <v>21.687588073756995</v>
      </c>
      <c r="R32">
        <f t="shared" si="16"/>
        <v>0.21687588073756994</v>
      </c>
      <c r="T32">
        <f t="shared" si="17"/>
        <v>2.7038852376637013</v>
      </c>
      <c r="U32">
        <f t="shared" si="18"/>
        <v>0.32154180112164127</v>
      </c>
      <c r="V32">
        <f t="shared" si="19"/>
        <v>1.5427884901161708</v>
      </c>
      <c r="W32">
        <f t="shared" si="0"/>
        <v>-1.6079440359769002</v>
      </c>
      <c r="Y32" s="6" t="s">
        <v>64</v>
      </c>
      <c r="Z32" s="4">
        <v>21.687588073756995</v>
      </c>
      <c r="AA32">
        <f t="shared" si="20"/>
        <v>0.21687588073756994</v>
      </c>
      <c r="AC32">
        <f t="shared" si="21"/>
        <v>2.5879816749925895</v>
      </c>
      <c r="AD32">
        <f t="shared" si="22"/>
        <v>0.30775873082762029</v>
      </c>
      <c r="AE32">
        <f t="shared" si="23"/>
        <v>1.4766559930849896</v>
      </c>
      <c r="AF32">
        <f t="shared" si="1"/>
        <v>-1.5390186097977478</v>
      </c>
      <c r="AH32" s="6" t="s">
        <v>64</v>
      </c>
      <c r="AI32" s="4">
        <v>21.687588073756995</v>
      </c>
      <c r="AJ32">
        <f t="shared" si="24"/>
        <v>0.21687588073756994</v>
      </c>
      <c r="AL32">
        <f t="shared" si="25"/>
        <v>2.4816062272201975</v>
      </c>
      <c r="AM32">
        <f t="shared" si="26"/>
        <v>0.29510872904669777</v>
      </c>
      <c r="AN32">
        <f t="shared" si="27"/>
        <v>1.4159600677667967</v>
      </c>
      <c r="AO32">
        <f t="shared" si="2"/>
        <v>-1.4757593543983647</v>
      </c>
      <c r="AS32">
        <f t="shared" si="3"/>
        <v>14.937655469890391</v>
      </c>
      <c r="AT32">
        <f t="shared" si="4"/>
        <v>1.3792526591293086</v>
      </c>
      <c r="AU32">
        <f t="shared" si="5"/>
        <v>4.6776155868970459</v>
      </c>
      <c r="AV32">
        <f t="shared" si="6"/>
        <v>0.20029899856929631</v>
      </c>
      <c r="AY32">
        <f t="shared" si="7"/>
        <v>13.302894923886772</v>
      </c>
      <c r="AZ32">
        <f t="shared" si="8"/>
        <v>1.3603727333362639</v>
      </c>
      <c r="BA32">
        <f t="shared" si="9"/>
        <v>4.3782801746279958</v>
      </c>
      <c r="BB32">
        <f t="shared" si="10"/>
        <v>0.21459159621133148</v>
      </c>
      <c r="BE32">
        <f t="shared" si="28"/>
        <v>11.960460214078797</v>
      </c>
      <c r="BF32">
        <f t="shared" si="29"/>
        <v>1.3432724034743628</v>
      </c>
      <c r="BG32">
        <f t="shared" si="30"/>
        <v>4.1204404696937464</v>
      </c>
      <c r="BH32">
        <f t="shared" si="31"/>
        <v>0.22860506885498821</v>
      </c>
      <c r="BL32" s="6" t="s">
        <v>64</v>
      </c>
      <c r="BM32" s="6">
        <v>684.56</v>
      </c>
      <c r="BN32" s="6">
        <v>53.805100000000003</v>
      </c>
      <c r="BO32" s="6">
        <v>35.366199999999999</v>
      </c>
      <c r="BP32" t="s">
        <v>168</v>
      </c>
      <c r="BU32" s="6" t="s">
        <v>64</v>
      </c>
      <c r="BV32" s="4">
        <v>21.687588073756995</v>
      </c>
      <c r="BW32" s="6">
        <v>684.56</v>
      </c>
      <c r="BX32" s="6">
        <v>53.805100000000003</v>
      </c>
      <c r="BY32" s="6">
        <v>35.366199999999999</v>
      </c>
      <c r="BZ32" t="s">
        <v>168</v>
      </c>
      <c r="CA32">
        <f t="shared" si="11"/>
        <v>45.827807541809847</v>
      </c>
      <c r="CB32">
        <f t="shared" si="12"/>
        <v>39.010328995099393</v>
      </c>
      <c r="CC32">
        <f t="shared" si="32"/>
        <v>7.5607324593042513</v>
      </c>
      <c r="CD32" t="e">
        <f t="shared" si="33"/>
        <v>#VALUE!</v>
      </c>
      <c r="CM32" s="6" t="s">
        <v>64</v>
      </c>
      <c r="CN32" s="4">
        <v>21.687588073756995</v>
      </c>
      <c r="CO32" s="6">
        <v>684.56</v>
      </c>
      <c r="CP32" s="6">
        <v>53.805100000000003</v>
      </c>
      <c r="CQ32" s="6">
        <v>35.366199999999999</v>
      </c>
      <c r="CR32" t="s">
        <v>168</v>
      </c>
      <c r="CS32">
        <f t="shared" si="34"/>
        <v>51.45947584467492</v>
      </c>
      <c r="CT32">
        <f t="shared" si="35"/>
        <v>39.551733639974529</v>
      </c>
      <c r="CU32">
        <f t="shared" si="36"/>
        <v>8.077646607667111</v>
      </c>
      <c r="CV32" t="e">
        <f t="shared" si="37"/>
        <v>#VALUE!</v>
      </c>
      <c r="DD32" s="6" t="s">
        <v>64</v>
      </c>
      <c r="DE32" s="4">
        <v>21.687588073756995</v>
      </c>
      <c r="DF32" s="6">
        <v>684.56</v>
      </c>
      <c r="DG32" s="6">
        <v>53.805100000000003</v>
      </c>
      <c r="DH32" s="6">
        <v>35.366199999999999</v>
      </c>
      <c r="DI32" t="s">
        <v>168</v>
      </c>
      <c r="DJ32">
        <f t="shared" si="38"/>
        <v>57.23525581350092</v>
      </c>
      <c r="DK32">
        <f t="shared" si="39"/>
        <v>40.055241111805444</v>
      </c>
      <c r="DL32">
        <f t="shared" si="40"/>
        <v>8.5831115047340099</v>
      </c>
      <c r="DM32" t="e">
        <f t="shared" si="41"/>
        <v>#VALUE!</v>
      </c>
      <c r="DP32" t="s">
        <v>7</v>
      </c>
      <c r="DQ32">
        <v>38.156948840598382</v>
      </c>
      <c r="DR32">
        <v>38.945416862204851</v>
      </c>
      <c r="DS32">
        <v>39.683654000204164</v>
      </c>
      <c r="EA32" s="6" t="s">
        <v>100</v>
      </c>
      <c r="EB32" s="6"/>
      <c r="EC32" s="6">
        <v>35.910400000000003</v>
      </c>
      <c r="ED32" s="6">
        <v>4.9388100000000001</v>
      </c>
      <c r="EE32" s="6">
        <v>1.4330499999999999</v>
      </c>
      <c r="EF32" s="6">
        <v>0.18920500000000001</v>
      </c>
      <c r="EI32">
        <v>16.489333888240413</v>
      </c>
      <c r="EJ32">
        <v>1.5845445559207707</v>
      </c>
      <c r="EK32">
        <v>5.6998821347754713</v>
      </c>
      <c r="EL32">
        <v>0.22730931863712933</v>
      </c>
      <c r="EO32">
        <v>14.622681326556863</v>
      </c>
      <c r="EP32">
        <v>1.5535864996213244</v>
      </c>
      <c r="EQ32">
        <v>5.2901167768725257</v>
      </c>
      <c r="ER32">
        <v>0.24221230593920859</v>
      </c>
      <c r="EU32">
        <v>13.096045435250428</v>
      </c>
      <c r="EV32">
        <v>1.5257060103193743</v>
      </c>
      <c r="EW32">
        <v>4.9400143312096327</v>
      </c>
      <c r="EX32">
        <v>0.25674853679734105</v>
      </c>
      <c r="FA32">
        <f t="shared" si="42"/>
        <v>2.1777956734571298</v>
      </c>
      <c r="FB32">
        <f t="shared" si="43"/>
        <v>3.1168640739989057</v>
      </c>
      <c r="FC32">
        <f t="shared" si="44"/>
        <v>0.2514174795399432</v>
      </c>
      <c r="FD32">
        <f t="shared" si="45"/>
        <v>0.83236798708653881</v>
      </c>
      <c r="FG32">
        <f t="shared" si="46"/>
        <v>2.4558013129084353</v>
      </c>
      <c r="FH32">
        <f t="shared" si="47"/>
        <v>3.1789732990109014</v>
      </c>
      <c r="FI32">
        <f t="shared" si="48"/>
        <v>0.27089194065905053</v>
      </c>
      <c r="FJ32">
        <f t="shared" si="49"/>
        <v>0.78115353910832031</v>
      </c>
      <c r="FM32">
        <f t="shared" si="50"/>
        <v>2.7420796741694651</v>
      </c>
      <c r="FN32">
        <f t="shared" si="51"/>
        <v>3.2370653104828269</v>
      </c>
      <c r="FO32">
        <f t="shared" si="52"/>
        <v>0.2900902515497556</v>
      </c>
      <c r="FP32">
        <f t="shared" si="53"/>
        <v>0.73692727662687685</v>
      </c>
    </row>
    <row r="33" spans="16:172">
      <c r="P33" s="6" t="s">
        <v>65</v>
      </c>
      <c r="Q33" s="4">
        <v>21.403993600967073</v>
      </c>
      <c r="R33">
        <f t="shared" si="16"/>
        <v>0.21403993600967072</v>
      </c>
      <c r="T33">
        <f t="shared" si="17"/>
        <v>2.7134330384340721</v>
      </c>
      <c r="U33">
        <f t="shared" si="18"/>
        <v>0.33494691340324134</v>
      </c>
      <c r="V33">
        <f t="shared" si="19"/>
        <v>1.5618840916569117</v>
      </c>
      <c r="W33">
        <f t="shared" si="0"/>
        <v>-1.5957228509908263</v>
      </c>
      <c r="Y33" s="6" t="s">
        <v>65</v>
      </c>
      <c r="Z33" s="4">
        <v>21.403993600967073</v>
      </c>
      <c r="AA33">
        <f t="shared" si="20"/>
        <v>0.21403993600967072</v>
      </c>
      <c r="AC33">
        <f t="shared" si="21"/>
        <v>2.5971202039086871</v>
      </c>
      <c r="AD33">
        <f t="shared" si="22"/>
        <v>0.32058922542582113</v>
      </c>
      <c r="AE33">
        <f t="shared" si="23"/>
        <v>1.4949330509171845</v>
      </c>
      <c r="AF33">
        <f t="shared" si="1"/>
        <v>-1.5273212927851434</v>
      </c>
      <c r="AH33" s="6" t="s">
        <v>65</v>
      </c>
      <c r="AI33" s="4">
        <v>21.403993600967073</v>
      </c>
      <c r="AJ33">
        <f t="shared" si="24"/>
        <v>0.21403993600967072</v>
      </c>
      <c r="AL33">
        <f t="shared" si="25"/>
        <v>2.4903691294018309</v>
      </c>
      <c r="AM33">
        <f t="shared" si="26"/>
        <v>0.30741184370971075</v>
      </c>
      <c r="AN33">
        <f t="shared" si="27"/>
        <v>1.433485872130063</v>
      </c>
      <c r="AO33">
        <f t="shared" si="2"/>
        <v>-1.4645428396058744</v>
      </c>
      <c r="AS33">
        <f t="shared" si="3"/>
        <v>15.080960262454715</v>
      </c>
      <c r="AT33">
        <f t="shared" si="4"/>
        <v>1.3978661752947377</v>
      </c>
      <c r="AU33">
        <f t="shared" si="5"/>
        <v>4.7677957522847629</v>
      </c>
      <c r="AV33">
        <f t="shared" si="6"/>
        <v>0.20276190887012641</v>
      </c>
      <c r="AY33">
        <f t="shared" si="7"/>
        <v>13.425020990188621</v>
      </c>
      <c r="AZ33">
        <f t="shared" si="8"/>
        <v>1.3779394421364233</v>
      </c>
      <c r="BA33">
        <f t="shared" si="9"/>
        <v>4.4590380143491979</v>
      </c>
      <c r="BB33">
        <f t="shared" si="10"/>
        <v>0.2171164805373027</v>
      </c>
      <c r="BE33">
        <f t="shared" si="28"/>
        <v>12.065729113899216</v>
      </c>
      <c r="BF33">
        <f t="shared" si="29"/>
        <v>1.3599009193973342</v>
      </c>
      <c r="BG33">
        <f t="shared" si="30"/>
        <v>4.1932910208253258</v>
      </c>
      <c r="BH33">
        <f t="shared" si="31"/>
        <v>0.2311836553338126</v>
      </c>
      <c r="BL33" s="6" t="s">
        <v>65</v>
      </c>
      <c r="BM33" s="6">
        <v>640.78399999999999</v>
      </c>
      <c r="BN33" s="6">
        <v>70.862099999999998</v>
      </c>
      <c r="BO33" s="6">
        <v>40.631300000000003</v>
      </c>
      <c r="BP33" t="s">
        <v>168</v>
      </c>
      <c r="BU33" s="6" t="s">
        <v>65</v>
      </c>
      <c r="BV33" s="4">
        <v>21.403993600967073</v>
      </c>
      <c r="BW33" s="6">
        <v>640.78399999999999</v>
      </c>
      <c r="BX33" s="6">
        <v>70.862099999999998</v>
      </c>
      <c r="BY33" s="6">
        <v>40.631300000000003</v>
      </c>
      <c r="BZ33" t="s">
        <v>168</v>
      </c>
      <c r="CA33">
        <f t="shared" si="11"/>
        <v>42.489602044458948</v>
      </c>
      <c r="CB33">
        <f t="shared" si="12"/>
        <v>50.693050059000711</v>
      </c>
      <c r="CC33">
        <f t="shared" si="32"/>
        <v>8.5220303282767897</v>
      </c>
      <c r="CD33" t="e">
        <f t="shared" si="33"/>
        <v>#VALUE!</v>
      </c>
      <c r="CM33" s="6" t="s">
        <v>65</v>
      </c>
      <c r="CN33" s="4">
        <v>21.403993600967073</v>
      </c>
      <c r="CO33" s="6">
        <v>640.78399999999999</v>
      </c>
      <c r="CP33" s="6">
        <v>70.862099999999998</v>
      </c>
      <c r="CQ33" s="6">
        <v>40.631300000000003</v>
      </c>
      <c r="CR33" t="s">
        <v>168</v>
      </c>
      <c r="CS33">
        <f t="shared" si="34"/>
        <v>47.730577141615107</v>
      </c>
      <c r="CT33">
        <f t="shared" si="35"/>
        <v>51.426135164642652</v>
      </c>
      <c r="CU33">
        <f t="shared" si="36"/>
        <v>9.1121223612017559</v>
      </c>
      <c r="CV33" t="e">
        <f t="shared" si="37"/>
        <v>#VALUE!</v>
      </c>
      <c r="DD33" s="6" t="s">
        <v>65</v>
      </c>
      <c r="DE33" s="4">
        <v>21.403993600967073</v>
      </c>
      <c r="DF33" s="6">
        <v>640.78399999999999</v>
      </c>
      <c r="DG33" s="6">
        <v>70.862099999999998</v>
      </c>
      <c r="DH33" s="6">
        <v>40.631300000000003</v>
      </c>
      <c r="DI33" t="s">
        <v>168</v>
      </c>
      <c r="DJ33">
        <f t="shared" si="38"/>
        <v>53.107772762927652</v>
      </c>
      <c r="DK33">
        <f t="shared" si="39"/>
        <v>52.108281558779943</v>
      </c>
      <c r="DL33">
        <f t="shared" si="40"/>
        <v>9.6895969772217079</v>
      </c>
      <c r="DM33" t="e">
        <f t="shared" si="41"/>
        <v>#VALUE!</v>
      </c>
      <c r="DP33" t="s">
        <v>8</v>
      </c>
      <c r="DQ33">
        <v>3.797068164089374</v>
      </c>
      <c r="DR33">
        <v>4.0976709485731844</v>
      </c>
      <c r="DS33">
        <v>4.3945135660578289</v>
      </c>
      <c r="EA33" s="6" t="s">
        <v>101</v>
      </c>
      <c r="EB33" s="6"/>
      <c r="EC33" s="6">
        <v>39.332099999999997</v>
      </c>
      <c r="ED33" s="6">
        <v>4.5441900000000004</v>
      </c>
      <c r="EE33" s="6">
        <v>1.7173799999999999</v>
      </c>
      <c r="EF33" s="6">
        <v>1.31454E-2</v>
      </c>
      <c r="EI33">
        <v>16.58085823427481</v>
      </c>
      <c r="EJ33">
        <v>1.5969066262757647</v>
      </c>
      <c r="EK33">
        <v>5.7633323359722057</v>
      </c>
      <c r="EL33">
        <v>0.22892552804831062</v>
      </c>
      <c r="EO33">
        <v>14.700356442717066</v>
      </c>
      <c r="EP33">
        <v>1.5651855572799287</v>
      </c>
      <c r="EQ33">
        <v>5.3464678380893025</v>
      </c>
      <c r="ER33">
        <v>0.24386040576358664</v>
      </c>
      <c r="EU33">
        <v>13.162744449416005</v>
      </c>
      <c r="EV33">
        <v>1.5366270334792833</v>
      </c>
      <c r="EW33">
        <v>4.9904621026275349</v>
      </c>
      <c r="EX33">
        <v>0.25842350422353855</v>
      </c>
      <c r="FA33">
        <f t="shared" si="42"/>
        <v>2.372138971594087</v>
      </c>
      <c r="FB33">
        <f t="shared" si="43"/>
        <v>2.8456203545211407</v>
      </c>
      <c r="FC33">
        <f t="shared" si="44"/>
        <v>0.29798385723496512</v>
      </c>
      <c r="FD33">
        <f t="shared" si="45"/>
        <v>5.7422167427417264E-2</v>
      </c>
      <c r="FG33">
        <f t="shared" si="46"/>
        <v>2.6755881840869327</v>
      </c>
      <c r="FH33">
        <f t="shared" si="47"/>
        <v>2.9032915483178625</v>
      </c>
      <c r="FI33">
        <f t="shared" si="48"/>
        <v>0.32121768090795244</v>
      </c>
      <c r="FJ33">
        <f t="shared" si="49"/>
        <v>5.3905429866068388E-2</v>
      </c>
      <c r="FM33">
        <f t="shared" si="50"/>
        <v>2.9881382375196881</v>
      </c>
      <c r="FN33">
        <f t="shared" si="51"/>
        <v>2.9572498081794714</v>
      </c>
      <c r="FO33">
        <f t="shared" si="52"/>
        <v>0.34413246001723563</v>
      </c>
      <c r="FP33">
        <f t="shared" si="53"/>
        <v>5.0867664067542076E-2</v>
      </c>
    </row>
    <row r="34" spans="16:172">
      <c r="P34" s="3" t="s">
        <v>66</v>
      </c>
      <c r="Q34" s="4">
        <v>24.125757928620953</v>
      </c>
      <c r="R34">
        <f t="shared" si="16"/>
        <v>0.24125757928620953</v>
      </c>
      <c r="T34">
        <f t="shared" si="17"/>
        <v>2.6217991525945874</v>
      </c>
      <c r="U34">
        <f t="shared" si="18"/>
        <v>0.2062929376846053</v>
      </c>
      <c r="V34">
        <f t="shared" si="19"/>
        <v>1.3786163199779429</v>
      </c>
      <c r="W34">
        <f t="shared" si="0"/>
        <v>-1.7130142248653661</v>
      </c>
      <c r="Y34" s="3" t="s">
        <v>66</v>
      </c>
      <c r="Z34" s="4">
        <v>24.125757928620953</v>
      </c>
      <c r="AA34">
        <f t="shared" si="20"/>
        <v>0.24125757928620953</v>
      </c>
      <c r="AC34">
        <f t="shared" si="21"/>
        <v>2.5094142561644492</v>
      </c>
      <c r="AD34">
        <f t="shared" si="22"/>
        <v>0.19745007479291135</v>
      </c>
      <c r="AE34">
        <f t="shared" si="23"/>
        <v>1.319521155428709</v>
      </c>
      <c r="AF34">
        <f t="shared" si="1"/>
        <v>-1.6395849058977676</v>
      </c>
      <c r="AH34" s="3" t="s">
        <v>66</v>
      </c>
      <c r="AI34" s="4">
        <v>24.125757928620953</v>
      </c>
      <c r="AJ34">
        <f t="shared" si="24"/>
        <v>0.24125757928620953</v>
      </c>
      <c r="AL34">
        <f t="shared" si="25"/>
        <v>2.4062682147046766</v>
      </c>
      <c r="AM34">
        <f t="shared" si="26"/>
        <v>0.18933415947490648</v>
      </c>
      <c r="AN34">
        <f t="shared" si="27"/>
        <v>1.265284042735755</v>
      </c>
      <c r="AO34">
        <f t="shared" si="2"/>
        <v>-1.5721920104182314</v>
      </c>
      <c r="AS34">
        <f t="shared" si="3"/>
        <v>13.760458492068459</v>
      </c>
      <c r="AT34">
        <f t="shared" si="4"/>
        <v>1.2291132048401743</v>
      </c>
      <c r="AU34">
        <f t="shared" si="5"/>
        <v>3.9694054388832343</v>
      </c>
      <c r="AV34">
        <f t="shared" si="6"/>
        <v>0.18032144325555471</v>
      </c>
      <c r="AY34">
        <f t="shared" si="7"/>
        <v>12.297724634053662</v>
      </c>
      <c r="AZ34">
        <f t="shared" si="8"/>
        <v>1.2182922399589269</v>
      </c>
      <c r="BA34">
        <f t="shared" si="9"/>
        <v>3.741629289356331</v>
      </c>
      <c r="BB34">
        <f t="shared" si="10"/>
        <v>0.19406057897639284</v>
      </c>
      <c r="BE34">
        <f t="shared" si="28"/>
        <v>11.092489023241793</v>
      </c>
      <c r="BF34">
        <f t="shared" si="29"/>
        <v>1.2084446982672317</v>
      </c>
      <c r="BG34">
        <f t="shared" si="30"/>
        <v>3.5440992688051631</v>
      </c>
      <c r="BH34">
        <f t="shared" si="31"/>
        <v>0.20758964460398277</v>
      </c>
      <c r="BL34" s="3" t="s">
        <v>66</v>
      </c>
      <c r="BM34" s="3">
        <v>629.48299999999995</v>
      </c>
      <c r="BN34" s="3">
        <v>49.677399999999999</v>
      </c>
      <c r="BO34" s="3">
        <v>35.7776</v>
      </c>
      <c r="BP34" s="3">
        <v>4.7440099999999999E-2</v>
      </c>
      <c r="BU34" s="3" t="s">
        <v>66</v>
      </c>
      <c r="BV34" s="4">
        <v>24.125757928620953</v>
      </c>
      <c r="BW34" s="3">
        <v>629.48299999999995</v>
      </c>
      <c r="BX34" s="3">
        <v>49.677399999999999</v>
      </c>
      <c r="BY34" s="3">
        <v>35.7776</v>
      </c>
      <c r="BZ34" s="3">
        <v>4.7440099999999999E-2</v>
      </c>
      <c r="CA34">
        <f t="shared" si="11"/>
        <v>45.745786767412916</v>
      </c>
      <c r="CB34">
        <f t="shared" si="12"/>
        <v>40.417269787984843</v>
      </c>
      <c r="CC34">
        <f t="shared" si="32"/>
        <v>9.0133397937968738</v>
      </c>
      <c r="CD34">
        <f t="shared" si="33"/>
        <v>0.26308629269768574</v>
      </c>
      <c r="CM34" s="3" t="s">
        <v>66</v>
      </c>
      <c r="CN34" s="4">
        <v>24.125757928620953</v>
      </c>
      <c r="CO34" s="3">
        <v>629.48299999999995</v>
      </c>
      <c r="CP34" s="3">
        <v>49.677399999999999</v>
      </c>
      <c r="CQ34" s="3">
        <v>35.7776</v>
      </c>
      <c r="CR34" s="3">
        <v>4.7440099999999999E-2</v>
      </c>
      <c r="CS34">
        <f t="shared" si="34"/>
        <v>51.186948702436943</v>
      </c>
      <c r="CT34">
        <f t="shared" si="35"/>
        <v>40.776259070381016</v>
      </c>
      <c r="CU34">
        <f t="shared" si="36"/>
        <v>9.5620376133400402</v>
      </c>
      <c r="CV34">
        <f t="shared" si="37"/>
        <v>0.24446026210078972</v>
      </c>
      <c r="DD34" s="3" t="s">
        <v>66</v>
      </c>
      <c r="DE34" s="4">
        <v>24.125757928620953</v>
      </c>
      <c r="DF34" s="3">
        <v>629.48299999999995</v>
      </c>
      <c r="DG34" s="3">
        <v>49.677399999999999</v>
      </c>
      <c r="DH34" s="3">
        <v>35.7776</v>
      </c>
      <c r="DI34" s="3">
        <v>4.7440099999999999E-2</v>
      </c>
      <c r="DJ34">
        <f t="shared" si="38"/>
        <v>56.748579933778721</v>
      </c>
      <c r="DK34">
        <f t="shared" si="39"/>
        <v>41.108542303368601</v>
      </c>
      <c r="DL34">
        <f t="shared" si="40"/>
        <v>10.094976829489838</v>
      </c>
      <c r="DM34">
        <f t="shared" si="41"/>
        <v>0.22852825867350526</v>
      </c>
      <c r="DP34" t="s">
        <v>165</v>
      </c>
      <c r="DQ34">
        <v>4.4451304016258026</v>
      </c>
      <c r="DR34">
        <v>4.1708475195965464</v>
      </c>
      <c r="DS34">
        <v>3.9340576948905204</v>
      </c>
      <c r="EA34" s="5" t="s">
        <v>102</v>
      </c>
      <c r="EB34" s="5"/>
      <c r="EC34" s="5">
        <v>90.762600000000006</v>
      </c>
      <c r="ED34" s="5">
        <v>15.7265</v>
      </c>
      <c r="EE34" s="5">
        <v>4.1452799999999996</v>
      </c>
      <c r="EF34" s="5">
        <v>0.46416400000000002</v>
      </c>
      <c r="EI34">
        <v>15.145626026519995</v>
      </c>
      <c r="EJ34">
        <v>1.406288923284613</v>
      </c>
      <c r="EK34">
        <v>4.8087711489454215</v>
      </c>
      <c r="EL34">
        <v>0.20387543938491923</v>
      </c>
      <c r="EO34">
        <v>13.480113616804166</v>
      </c>
      <c r="EP34">
        <v>1.3858851997401389</v>
      </c>
      <c r="EQ34">
        <v>4.4957104601718951</v>
      </c>
      <c r="ER34">
        <v>0.21825759828507613</v>
      </c>
      <c r="EU34">
        <v>12.113204354216899</v>
      </c>
      <c r="EV34">
        <v>1.3674194462089735</v>
      </c>
      <c r="EW34">
        <v>4.2263547758544586</v>
      </c>
      <c r="EX34">
        <v>0.23234863847682991</v>
      </c>
      <c r="FA34">
        <f t="shared" si="42"/>
        <v>5.9926608408972113</v>
      </c>
      <c r="FB34">
        <f t="shared" si="43"/>
        <v>11.182979357661612</v>
      </c>
      <c r="FC34">
        <f t="shared" si="44"/>
        <v>0.86202480251302305</v>
      </c>
      <c r="FD34">
        <f t="shared" si="45"/>
        <v>2.2767038609474333</v>
      </c>
      <c r="FG34">
        <f t="shared" si="46"/>
        <v>6.7330738137738182</v>
      </c>
      <c r="FH34">
        <f t="shared" si="47"/>
        <v>11.347621002770508</v>
      </c>
      <c r="FI34">
        <f t="shared" si="48"/>
        <v>0.92205226220051173</v>
      </c>
      <c r="FJ34">
        <f t="shared" si="49"/>
        <v>2.126679683305845</v>
      </c>
      <c r="FM34">
        <f t="shared" si="50"/>
        <v>7.4928645918867334</v>
      </c>
      <c r="FN34">
        <f t="shared" si="51"/>
        <v>11.500860283653319</v>
      </c>
      <c r="FO34">
        <f t="shared" si="52"/>
        <v>0.98081685514958505</v>
      </c>
      <c r="FP34">
        <f t="shared" si="53"/>
        <v>1.9977048414952818</v>
      </c>
    </row>
    <row r="35" spans="16:172">
      <c r="P35" s="5" t="s">
        <v>67</v>
      </c>
      <c r="Q35" s="4">
        <v>24.476388901657739</v>
      </c>
      <c r="R35">
        <f t="shared" si="16"/>
        <v>0.24476388901657739</v>
      </c>
      <c r="T35">
        <f t="shared" si="17"/>
        <v>2.6099944279060483</v>
      </c>
      <c r="U35">
        <f t="shared" si="18"/>
        <v>0.18971910422189669</v>
      </c>
      <c r="V35">
        <f t="shared" si="19"/>
        <v>1.3550068706008651</v>
      </c>
      <c r="W35">
        <f t="shared" si="0"/>
        <v>-1.7281242724666961</v>
      </c>
      <c r="Y35" s="5" t="s">
        <v>67</v>
      </c>
      <c r="Z35" s="4">
        <v>24.476388901657739</v>
      </c>
      <c r="AA35">
        <f t="shared" si="20"/>
        <v>0.24476388901657739</v>
      </c>
      <c r="AC35">
        <f t="shared" si="21"/>
        <v>2.4981155476443093</v>
      </c>
      <c r="AD35">
        <f t="shared" si="22"/>
        <v>0.18158668803063499</v>
      </c>
      <c r="AE35">
        <f t="shared" si="23"/>
        <v>1.2969237383884293</v>
      </c>
      <c r="AF35">
        <f t="shared" si="1"/>
        <v>-1.6540472528035468</v>
      </c>
      <c r="AH35" s="5" t="s">
        <v>67</v>
      </c>
      <c r="AI35" s="4">
        <v>24.476388901657739</v>
      </c>
      <c r="AJ35">
        <f t="shared" si="24"/>
        <v>0.24476388901657739</v>
      </c>
      <c r="AL35">
        <f t="shared" si="25"/>
        <v>2.3954339241476519</v>
      </c>
      <c r="AM35">
        <f t="shared" si="26"/>
        <v>0.17412281553284392</v>
      </c>
      <c r="AN35">
        <f t="shared" si="27"/>
        <v>1.2436154616217057</v>
      </c>
      <c r="AO35">
        <f t="shared" si="2"/>
        <v>-1.5860599023312232</v>
      </c>
      <c r="AS35">
        <f t="shared" si="3"/>
        <v>13.598975076853039</v>
      </c>
      <c r="AT35">
        <f t="shared" si="4"/>
        <v>1.2089099722525007</v>
      </c>
      <c r="AU35">
        <f t="shared" si="5"/>
        <v>3.8767875924018633</v>
      </c>
      <c r="AV35">
        <f t="shared" si="6"/>
        <v>0.1776172592886095</v>
      </c>
      <c r="AY35">
        <f t="shared" si="7"/>
        <v>12.159558248676683</v>
      </c>
      <c r="AZ35">
        <f t="shared" si="8"/>
        <v>1.19911848142392</v>
      </c>
      <c r="BA35">
        <f t="shared" si="9"/>
        <v>3.6580262953339759</v>
      </c>
      <c r="BB35">
        <f t="shared" si="10"/>
        <v>0.19127420488308317</v>
      </c>
      <c r="BE35">
        <f t="shared" si="28"/>
        <v>10.972958457825772</v>
      </c>
      <c r="BF35">
        <f t="shared" si="29"/>
        <v>1.1902017321043541</v>
      </c>
      <c r="BG35">
        <f t="shared" si="30"/>
        <v>3.4681297150012576</v>
      </c>
      <c r="BH35">
        <f t="shared" si="31"/>
        <v>0.20473068355088622</v>
      </c>
      <c r="BL35" s="5" t="s">
        <v>67</v>
      </c>
      <c r="BM35" s="5">
        <v>643.88300000000004</v>
      </c>
      <c r="BN35" s="5">
        <v>93.621499999999997</v>
      </c>
      <c r="BO35" s="5">
        <v>31.041499999999999</v>
      </c>
      <c r="BP35" s="5">
        <v>2.4927700000000002</v>
      </c>
      <c r="BU35" s="5" t="s">
        <v>67</v>
      </c>
      <c r="BV35" s="4">
        <v>24.476388901657739</v>
      </c>
      <c r="BW35" s="5">
        <v>643.88300000000004</v>
      </c>
      <c r="BX35" s="5">
        <v>93.621499999999997</v>
      </c>
      <c r="BY35" s="5">
        <v>31.041499999999999</v>
      </c>
      <c r="BZ35" s="5">
        <v>2.4927700000000002</v>
      </c>
      <c r="CA35">
        <f t="shared" si="11"/>
        <v>47.347906468036712</v>
      </c>
      <c r="CB35">
        <f t="shared" si="12"/>
        <v>77.442904888574787</v>
      </c>
      <c r="CC35">
        <f t="shared" si="32"/>
        <v>8.0070159275268011</v>
      </c>
      <c r="CD35">
        <f t="shared" si="33"/>
        <v>14.034503234561846</v>
      </c>
      <c r="CM35" s="5" t="s">
        <v>67</v>
      </c>
      <c r="CN35" s="4">
        <v>24.476388901657739</v>
      </c>
      <c r="CO35" s="5">
        <v>643.88300000000004</v>
      </c>
      <c r="CP35" s="5">
        <v>93.621499999999997</v>
      </c>
      <c r="CQ35" s="5">
        <v>31.041499999999999</v>
      </c>
      <c r="CR35" s="5">
        <v>2.4927700000000002</v>
      </c>
      <c r="CS35">
        <f t="shared" si="34"/>
        <v>52.952828287990926</v>
      </c>
      <c r="CT35">
        <f t="shared" si="35"/>
        <v>78.07527066785515</v>
      </c>
      <c r="CU35">
        <f t="shared" si="36"/>
        <v>8.4858602683078654</v>
      </c>
      <c r="CV35">
        <f t="shared" si="37"/>
        <v>13.032442098105765</v>
      </c>
      <c r="DD35" s="5" t="s">
        <v>67</v>
      </c>
      <c r="DE35" s="4">
        <v>24.476388901657739</v>
      </c>
      <c r="DF35" s="5">
        <v>643.88300000000004</v>
      </c>
      <c r="DG35" s="5">
        <v>93.621499999999997</v>
      </c>
      <c r="DH35" s="5">
        <v>31.041499999999999</v>
      </c>
      <c r="DI35" s="5">
        <v>2.4927700000000002</v>
      </c>
      <c r="DJ35">
        <f t="shared" si="38"/>
        <v>58.679070232038562</v>
      </c>
      <c r="DK35">
        <f t="shared" si="39"/>
        <v>78.660194717135127</v>
      </c>
      <c r="DL35">
        <f t="shared" si="40"/>
        <v>8.9505014376282475</v>
      </c>
      <c r="DM35">
        <f t="shared" si="41"/>
        <v>12.17584954421557</v>
      </c>
      <c r="EA35" s="5" t="s">
        <v>103</v>
      </c>
      <c r="EB35" s="5"/>
      <c r="EC35" s="5">
        <v>44.4009</v>
      </c>
      <c r="ED35" s="5">
        <v>7.2859100000000003</v>
      </c>
      <c r="EE35" s="5">
        <v>2.4985400000000002</v>
      </c>
      <c r="EF35" s="5">
        <v>0.21878800000000001</v>
      </c>
      <c r="EI35">
        <v>16.373700224893621</v>
      </c>
      <c r="EJ35">
        <v>1.5689656756930814</v>
      </c>
      <c r="EK35">
        <v>5.620220063652698</v>
      </c>
      <c r="EL35">
        <v>0.22527095775758416</v>
      </c>
      <c r="EO35">
        <v>14.524518612036449</v>
      </c>
      <c r="EP35">
        <v>1.5389636510134717</v>
      </c>
      <c r="EQ35">
        <v>5.2193295942188085</v>
      </c>
      <c r="ER35">
        <v>0.2401330080886484</v>
      </c>
      <c r="EU35">
        <v>13.011733036767874</v>
      </c>
      <c r="EV35">
        <v>1.5119331750491662</v>
      </c>
      <c r="EW35">
        <v>4.8766114161713654</v>
      </c>
      <c r="EX35">
        <v>0.25463467302552589</v>
      </c>
      <c r="FA35">
        <f t="shared" si="42"/>
        <v>2.7117205879032436</v>
      </c>
      <c r="FB35">
        <f t="shared" si="43"/>
        <v>4.6437663442073021</v>
      </c>
      <c r="FC35">
        <f t="shared" si="44"/>
        <v>0.44456266333033001</v>
      </c>
      <c r="FD35">
        <f t="shared" si="45"/>
        <v>0.97122151109882304</v>
      </c>
      <c r="FG35">
        <f t="shared" si="46"/>
        <v>3.056961899116232</v>
      </c>
      <c r="FH35">
        <f t="shared" si="47"/>
        <v>4.7342963527448649</v>
      </c>
      <c r="FI35">
        <f t="shared" si="48"/>
        <v>0.47870899028248926</v>
      </c>
      <c r="FJ35">
        <f t="shared" si="49"/>
        <v>0.91111172821035669</v>
      </c>
      <c r="FM35">
        <f t="shared" si="50"/>
        <v>3.4123740376884664</v>
      </c>
      <c r="FN35">
        <f t="shared" si="51"/>
        <v>4.8189365246007458</v>
      </c>
      <c r="FO35">
        <f t="shared" si="52"/>
        <v>0.51235166938144261</v>
      </c>
      <c r="FP35">
        <f t="shared" si="53"/>
        <v>0.85922312700151238</v>
      </c>
    </row>
    <row r="36" spans="16:172">
      <c r="P36" s="6" t="s">
        <v>68</v>
      </c>
      <c r="Q36" s="4">
        <v>31.156885489916629</v>
      </c>
      <c r="R36">
        <f t="shared" si="16"/>
        <v>0.3115688548991663</v>
      </c>
      <c r="T36">
        <f t="shared" si="17"/>
        <v>2.3850815449279499</v>
      </c>
      <c r="U36">
        <f t="shared" si="18"/>
        <v>-0.12605858347935381</v>
      </c>
      <c r="V36">
        <f t="shared" si="19"/>
        <v>0.90518110464466817</v>
      </c>
      <c r="W36">
        <f t="shared" si="0"/>
        <v>-2.0160127626786624</v>
      </c>
      <c r="Y36" s="6" t="s">
        <v>68</v>
      </c>
      <c r="Z36" s="4">
        <v>31.156885489916629</v>
      </c>
      <c r="AA36">
        <f t="shared" si="20"/>
        <v>0.3115688548991663</v>
      </c>
      <c r="AC36">
        <f t="shared" si="21"/>
        <v>2.2828436819936759</v>
      </c>
      <c r="AD36">
        <f t="shared" si="22"/>
        <v>-0.1206550113428547</v>
      </c>
      <c r="AE36">
        <f t="shared" si="23"/>
        <v>0.86638000708716212</v>
      </c>
      <c r="AF36">
        <f t="shared" si="1"/>
        <v>-1.9295952408363577</v>
      </c>
      <c r="AH36" s="6" t="s">
        <v>68</v>
      </c>
      <c r="AI36" s="4">
        <v>31.156885489916629</v>
      </c>
      <c r="AJ36">
        <f t="shared" si="24"/>
        <v>0.3115688548991663</v>
      </c>
      <c r="AL36">
        <f t="shared" si="25"/>
        <v>2.1890105141575282</v>
      </c>
      <c r="AM36">
        <f t="shared" si="26"/>
        <v>-0.11569565209328969</v>
      </c>
      <c r="AN36">
        <f t="shared" si="27"/>
        <v>0.83076864164145858</v>
      </c>
      <c r="AO36">
        <f t="shared" si="2"/>
        <v>-1.8502818671185812</v>
      </c>
      <c r="AS36">
        <f t="shared" si="3"/>
        <v>10.859948202508189</v>
      </c>
      <c r="AT36">
        <f t="shared" si="4"/>
        <v>0.8815632002310736</v>
      </c>
      <c r="AU36">
        <f t="shared" si="5"/>
        <v>2.4723796419508028</v>
      </c>
      <c r="AV36">
        <f t="shared" si="6"/>
        <v>0.13318544978662542</v>
      </c>
      <c r="AY36">
        <f t="shared" si="7"/>
        <v>9.8045217467604466</v>
      </c>
      <c r="AZ36">
        <f t="shared" si="8"/>
        <v>0.88633968399147334</v>
      </c>
      <c r="BA36">
        <f t="shared" si="9"/>
        <v>2.378285873752493</v>
      </c>
      <c r="BB36">
        <f t="shared" si="10"/>
        <v>0.14520696043846376</v>
      </c>
      <c r="BE36">
        <f t="shared" si="28"/>
        <v>8.9263762205341237</v>
      </c>
      <c r="BF36">
        <f t="shared" si="29"/>
        <v>0.89074627881315771</v>
      </c>
      <c r="BG36">
        <f t="shared" si="30"/>
        <v>2.2950821581764864</v>
      </c>
      <c r="BH36">
        <f t="shared" si="31"/>
        <v>0.15719285257221161</v>
      </c>
      <c r="BL36" s="6" t="s">
        <v>68</v>
      </c>
      <c r="BM36" s="6">
        <v>593.59199999999998</v>
      </c>
      <c r="BN36" s="6">
        <v>89.759200000000007</v>
      </c>
      <c r="BO36" s="6">
        <v>49.313200000000002</v>
      </c>
      <c r="BP36" s="6">
        <v>1.51542</v>
      </c>
      <c r="BU36" s="6" t="s">
        <v>68</v>
      </c>
      <c r="BV36" s="4">
        <v>31.156885489916629</v>
      </c>
      <c r="BW36" s="6">
        <v>593.59199999999998</v>
      </c>
      <c r="BX36" s="6">
        <v>89.759200000000007</v>
      </c>
      <c r="BY36" s="6">
        <v>49.313200000000002</v>
      </c>
      <c r="BZ36" s="6">
        <v>1.51542</v>
      </c>
      <c r="CA36">
        <f t="shared" si="11"/>
        <v>54.658824234806694</v>
      </c>
      <c r="CB36">
        <f t="shared" si="12"/>
        <v>101.81822469049582</v>
      </c>
      <c r="CC36">
        <f t="shared" si="32"/>
        <v>19.945642312881198</v>
      </c>
      <c r="CD36">
        <f t="shared" si="33"/>
        <v>11.378269941858015</v>
      </c>
      <c r="CM36" s="6" t="s">
        <v>68</v>
      </c>
      <c r="CN36" s="4">
        <v>31.156885489916629</v>
      </c>
      <c r="CO36" s="6">
        <v>593.59199999999998</v>
      </c>
      <c r="CP36" s="6">
        <v>89.759200000000007</v>
      </c>
      <c r="CQ36" s="6">
        <v>49.313200000000002</v>
      </c>
      <c r="CR36" s="6">
        <v>1.51542</v>
      </c>
      <c r="CS36">
        <f t="shared" si="34"/>
        <v>60.542677688091338</v>
      </c>
      <c r="CT36">
        <f t="shared" si="35"/>
        <v>101.26952636915161</v>
      </c>
      <c r="CU36">
        <f t="shared" si="36"/>
        <v>20.734765548681892</v>
      </c>
      <c r="CV36">
        <f t="shared" si="37"/>
        <v>10.436276576715544</v>
      </c>
      <c r="DD36" s="6" t="s">
        <v>68</v>
      </c>
      <c r="DE36" s="4">
        <v>31.156885489916629</v>
      </c>
      <c r="DF36" s="6">
        <v>593.59199999999998</v>
      </c>
      <c r="DG36" s="6">
        <v>89.759200000000007</v>
      </c>
      <c r="DH36" s="6">
        <v>49.313200000000002</v>
      </c>
      <c r="DI36" s="6">
        <v>1.51542</v>
      </c>
      <c r="DJ36">
        <f t="shared" si="38"/>
        <v>66.4986535784262</v>
      </c>
      <c r="DK36">
        <f t="shared" si="39"/>
        <v>100.76853772501454</v>
      </c>
      <c r="DL36">
        <f t="shared" si="40"/>
        <v>21.486463926494405</v>
      </c>
      <c r="DM36">
        <f t="shared" si="41"/>
        <v>9.6405146621017188</v>
      </c>
      <c r="EA36" s="5" t="s">
        <v>104</v>
      </c>
      <c r="EB36" s="5"/>
      <c r="EC36" s="5">
        <v>43.815100000000001</v>
      </c>
      <c r="ED36" s="5">
        <v>6.7975899999999996</v>
      </c>
      <c r="EE36" s="5">
        <v>2.0644999999999998</v>
      </c>
      <c r="EF36" s="5">
        <v>0.33297199999999999</v>
      </c>
      <c r="EI36">
        <v>15.626379348368493</v>
      </c>
      <c r="EJ36">
        <v>1.4693607280889229</v>
      </c>
      <c r="EK36">
        <v>5.1188968396590457</v>
      </c>
      <c r="EL36">
        <v>0.21219539833239923</v>
      </c>
      <c r="EO36">
        <v>13.889382955699306</v>
      </c>
      <c r="EP36">
        <v>1.4453212035667309</v>
      </c>
      <c r="EQ36">
        <v>4.7728428246600343</v>
      </c>
      <c r="ER36">
        <v>0.22677532787988788</v>
      </c>
      <c r="EU36">
        <v>12.465638611126064</v>
      </c>
      <c r="EV36">
        <v>1.4236041887683872</v>
      </c>
      <c r="EW36">
        <v>4.4758644637785903</v>
      </c>
      <c r="EX36">
        <v>0.24103669111351689</v>
      </c>
      <c r="FA36">
        <f t="shared" si="42"/>
        <v>2.8039188748207762</v>
      </c>
      <c r="FB36">
        <f t="shared" si="43"/>
        <v>4.6262227307797099</v>
      </c>
      <c r="FC36">
        <f t="shared" si="44"/>
        <v>0.40330955373140709</v>
      </c>
      <c r="FD36">
        <f t="shared" si="45"/>
        <v>1.5691763469743438</v>
      </c>
      <c r="FG36">
        <f t="shared" si="46"/>
        <v>3.1545749829023984</v>
      </c>
      <c r="FH36">
        <f t="shared" si="47"/>
        <v>4.7031690832633339</v>
      </c>
      <c r="FI36">
        <f t="shared" si="48"/>
        <v>0.43255143231058574</v>
      </c>
      <c r="FJ36">
        <f t="shared" si="49"/>
        <v>1.4682902373593278</v>
      </c>
      <c r="FM36">
        <f t="shared" si="50"/>
        <v>3.5148700653726102</v>
      </c>
      <c r="FN36">
        <f t="shared" si="51"/>
        <v>4.7749157059455172</v>
      </c>
      <c r="FO36">
        <f t="shared" si="52"/>
        <v>0.46125167924703392</v>
      </c>
      <c r="FP36">
        <f t="shared" si="53"/>
        <v>1.3814162419081082</v>
      </c>
    </row>
    <row r="37" spans="16:172">
      <c r="P37" s="6" t="s">
        <v>69</v>
      </c>
      <c r="Q37" s="4">
        <v>20.699841189938898</v>
      </c>
      <c r="R37">
        <f t="shared" si="16"/>
        <v>0.20699841189938897</v>
      </c>
      <c r="T37">
        <f t="shared" si="17"/>
        <v>2.7371398013562578</v>
      </c>
      <c r="U37">
        <f t="shared" si="18"/>
        <v>0.36823120854599051</v>
      </c>
      <c r="V37">
        <f t="shared" si="19"/>
        <v>1.6092976175012836</v>
      </c>
      <c r="W37">
        <f t="shared" si="0"/>
        <v>-1.5653781944504281</v>
      </c>
      <c r="Y37" s="6" t="s">
        <v>69</v>
      </c>
      <c r="Z37" s="4">
        <v>20.699841189938898</v>
      </c>
      <c r="AA37">
        <f t="shared" si="20"/>
        <v>0.20699841189938897</v>
      </c>
      <c r="AC37">
        <f t="shared" si="21"/>
        <v>2.6198107630941885</v>
      </c>
      <c r="AD37">
        <f t="shared" si="22"/>
        <v>0.35244677052226481</v>
      </c>
      <c r="AE37">
        <f t="shared" si="23"/>
        <v>1.5403141692881868</v>
      </c>
      <c r="AF37">
        <f t="shared" si="1"/>
        <v>-1.4982773770277016</v>
      </c>
      <c r="AH37" s="6" t="s">
        <v>69</v>
      </c>
      <c r="AI37" s="4">
        <v>20.699841189938898</v>
      </c>
      <c r="AJ37">
        <f t="shared" si="24"/>
        <v>0.20699841189938897</v>
      </c>
      <c r="AL37">
        <f t="shared" si="25"/>
        <v>2.5121270241805909</v>
      </c>
      <c r="AM37">
        <f t="shared" si="26"/>
        <v>0.33795992797909002</v>
      </c>
      <c r="AN37">
        <f t="shared" si="27"/>
        <v>1.4770016616875834</v>
      </c>
      <c r="AO37">
        <f t="shared" si="2"/>
        <v>-1.4366927342890612</v>
      </c>
      <c r="AS37">
        <f t="shared" si="3"/>
        <v>15.442752529689875</v>
      </c>
      <c r="AT37">
        <f t="shared" si="4"/>
        <v>1.4451761374226162</v>
      </c>
      <c r="AU37">
        <f t="shared" si="5"/>
        <v>4.999298574540286</v>
      </c>
      <c r="AV37">
        <f t="shared" si="6"/>
        <v>0.20900895219820312</v>
      </c>
      <c r="AY37">
        <f t="shared" si="7"/>
        <v>13.733124525174386</v>
      </c>
      <c r="AZ37">
        <f t="shared" si="8"/>
        <v>1.4225439324627109</v>
      </c>
      <c r="BA37">
        <f t="shared" si="9"/>
        <v>4.6660559722203461</v>
      </c>
      <c r="BB37">
        <f t="shared" si="10"/>
        <v>0.22351486053984904</v>
      </c>
      <c r="BE37">
        <f t="shared" si="28"/>
        <v>12.331130799213799</v>
      </c>
      <c r="BF37">
        <f t="shared" si="29"/>
        <v>1.4020843179274898</v>
      </c>
      <c r="BG37">
        <f t="shared" si="30"/>
        <v>4.3797938702211718</v>
      </c>
      <c r="BH37">
        <f t="shared" si="31"/>
        <v>0.23771263892271555</v>
      </c>
      <c r="BL37" s="6" t="s">
        <v>69</v>
      </c>
      <c r="BM37" s="6">
        <v>632.17899999999997</v>
      </c>
      <c r="BN37" s="6">
        <v>108.559</v>
      </c>
      <c r="BO37" s="6">
        <v>28.636500000000002</v>
      </c>
      <c r="BP37" s="6">
        <v>3.2232299999999998E-2</v>
      </c>
      <c r="BU37" s="6" t="s">
        <v>69</v>
      </c>
      <c r="BV37" s="4">
        <v>20.699841189938898</v>
      </c>
      <c r="BW37" s="6">
        <v>632.17899999999997</v>
      </c>
      <c r="BX37" s="6">
        <v>108.559</v>
      </c>
      <c r="BY37" s="6">
        <v>28.636500000000002</v>
      </c>
      <c r="BZ37" s="6">
        <v>3.2232299999999998E-2</v>
      </c>
      <c r="CA37">
        <f t="shared" si="11"/>
        <v>40.936937814977441</v>
      </c>
      <c r="CB37">
        <f t="shared" si="12"/>
        <v>75.11817915400151</v>
      </c>
      <c r="CC37">
        <f t="shared" si="32"/>
        <v>5.72810356753563</v>
      </c>
      <c r="CD37">
        <f t="shared" si="33"/>
        <v>0.15421492553789812</v>
      </c>
      <c r="CM37" s="6" t="s">
        <v>69</v>
      </c>
      <c r="CN37" s="4">
        <v>20.699841189938898</v>
      </c>
      <c r="CO37" s="6">
        <v>632.17899999999997</v>
      </c>
      <c r="CP37" s="6">
        <v>108.559</v>
      </c>
      <c r="CQ37" s="6">
        <v>28.636500000000002</v>
      </c>
      <c r="CR37" s="6">
        <v>3.2232299999999998E-2</v>
      </c>
      <c r="CS37">
        <f t="shared" si="34"/>
        <v>46.033151366329172</v>
      </c>
      <c r="CT37">
        <f t="shared" si="35"/>
        <v>76.313284618255992</v>
      </c>
      <c r="CU37">
        <f t="shared" si="36"/>
        <v>6.1371959896086077</v>
      </c>
      <c r="CV37">
        <f t="shared" si="37"/>
        <v>0.14420651907506396</v>
      </c>
      <c r="DD37" s="6" t="s">
        <v>69</v>
      </c>
      <c r="DE37" s="4">
        <v>20.699841189938898</v>
      </c>
      <c r="DF37" s="6">
        <v>632.17899999999997</v>
      </c>
      <c r="DG37" s="6">
        <v>108.559</v>
      </c>
      <c r="DH37" s="6">
        <v>28.636500000000002</v>
      </c>
      <c r="DI37" s="6">
        <v>3.2232299999999998E-2</v>
      </c>
      <c r="DJ37">
        <f t="shared" si="38"/>
        <v>51.266912199188262</v>
      </c>
      <c r="DK37">
        <f t="shared" si="39"/>
        <v>77.426869847933233</v>
      </c>
      <c r="DL37">
        <f t="shared" si="40"/>
        <v>6.5383214024531044</v>
      </c>
      <c r="DM37">
        <f t="shared" si="41"/>
        <v>0.13559354751212566</v>
      </c>
      <c r="EA37" s="3" t="s">
        <v>105</v>
      </c>
      <c r="EB37" s="3"/>
      <c r="EC37" s="3">
        <v>57.703499999999998</v>
      </c>
      <c r="ED37" s="3">
        <v>6.8143000000000002</v>
      </c>
      <c r="EE37" s="3">
        <v>2.3442500000000002</v>
      </c>
      <c r="EF37" s="3">
        <v>0.22369</v>
      </c>
      <c r="EI37">
        <v>15.840114781262995</v>
      </c>
      <c r="EJ37">
        <v>1.4976556652448203</v>
      </c>
      <c r="EK37">
        <v>5.2598856138274801</v>
      </c>
      <c r="EL37">
        <v>0.21591753418184687</v>
      </c>
      <c r="EO37">
        <v>14.071163468326958</v>
      </c>
      <c r="EP37">
        <v>1.4719492637593141</v>
      </c>
      <c r="EQ37">
        <v>4.8985917280101337</v>
      </c>
      <c r="ER37">
        <v>0.23058127443685772</v>
      </c>
      <c r="EU37">
        <v>12.622037719724444</v>
      </c>
      <c r="EV37">
        <v>1.4487446161653919</v>
      </c>
      <c r="EW37">
        <v>4.588881151262064</v>
      </c>
      <c r="EX37">
        <v>0.24491437815615519</v>
      </c>
      <c r="FA37">
        <f t="shared" si="42"/>
        <v>3.6428713299638771</v>
      </c>
      <c r="FB37">
        <f t="shared" si="43"/>
        <v>4.5499777806977235</v>
      </c>
      <c r="FC37">
        <f t="shared" si="44"/>
        <v>0.44568459698768076</v>
      </c>
      <c r="FD37">
        <f t="shared" si="45"/>
        <v>1.0359973813502665</v>
      </c>
      <c r="FG37">
        <f t="shared" si="46"/>
        <v>4.1008336041213562</v>
      </c>
      <c r="FH37">
        <f t="shared" si="47"/>
        <v>4.6294394567625812</v>
      </c>
      <c r="FI37">
        <f t="shared" si="48"/>
        <v>0.47855590548515919</v>
      </c>
      <c r="FJ37">
        <f t="shared" si="49"/>
        <v>0.97011346886824146</v>
      </c>
      <c r="FM37">
        <f t="shared" si="50"/>
        <v>4.5716469306558007</v>
      </c>
      <c r="FN37">
        <f t="shared" si="51"/>
        <v>4.7035895243127275</v>
      </c>
      <c r="FO37">
        <f t="shared" si="52"/>
        <v>0.51085437228097952</v>
      </c>
      <c r="FP37">
        <f t="shared" si="53"/>
        <v>0.91333959926753372</v>
      </c>
    </row>
    <row r="38" spans="16:172">
      <c r="P38" s="7"/>
      <c r="Q38" s="1" t="s">
        <v>3</v>
      </c>
      <c r="R38" t="s">
        <v>4</v>
      </c>
      <c r="T38" t="s">
        <v>6</v>
      </c>
      <c r="U38" t="s">
        <v>7</v>
      </c>
      <c r="V38" t="s">
        <v>8</v>
      </c>
      <c r="W38" t="s">
        <v>165</v>
      </c>
      <c r="Y38" s="7"/>
      <c r="Z38" s="1" t="s">
        <v>3</v>
      </c>
      <c r="AA38" t="s">
        <v>4</v>
      </c>
      <c r="AC38" t="s">
        <v>6</v>
      </c>
      <c r="AD38" t="s">
        <v>7</v>
      </c>
      <c r="AE38" t="s">
        <v>8</v>
      </c>
      <c r="AF38" t="s">
        <v>165</v>
      </c>
      <c r="AH38" s="7"/>
      <c r="AI38" s="1" t="s">
        <v>3</v>
      </c>
      <c r="AJ38" t="s">
        <v>4</v>
      </c>
      <c r="AL38" t="s">
        <v>6</v>
      </c>
      <c r="AM38" t="s">
        <v>7</v>
      </c>
      <c r="AN38" t="s">
        <v>8</v>
      </c>
      <c r="AO38" t="s">
        <v>165</v>
      </c>
      <c r="AS38" t="s">
        <v>6</v>
      </c>
      <c r="AT38" t="s">
        <v>7</v>
      </c>
      <c r="AU38" t="s">
        <v>8</v>
      </c>
      <c r="AV38" t="s">
        <v>165</v>
      </c>
      <c r="AY38" t="s">
        <v>6</v>
      </c>
      <c r="AZ38" t="s">
        <v>7</v>
      </c>
      <c r="BA38" t="s">
        <v>8</v>
      </c>
      <c r="BB38" t="s">
        <v>165</v>
      </c>
      <c r="BE38" t="s">
        <v>6</v>
      </c>
      <c r="BF38" t="s">
        <v>7</v>
      </c>
      <c r="BG38" t="s">
        <v>8</v>
      </c>
      <c r="BH38" t="s">
        <v>165</v>
      </c>
      <c r="BL38" s="7"/>
      <c r="BM38" s="2" t="s">
        <v>10</v>
      </c>
      <c r="BN38" s="2" t="s">
        <v>11</v>
      </c>
      <c r="BO38" s="2" t="s">
        <v>12</v>
      </c>
      <c r="BP38" s="2" t="s">
        <v>167</v>
      </c>
      <c r="BU38" s="7"/>
      <c r="BV38" s="1" t="s">
        <v>3</v>
      </c>
      <c r="BW38" s="2" t="s">
        <v>10</v>
      </c>
      <c r="BX38" s="2" t="s">
        <v>11</v>
      </c>
      <c r="BY38" s="2" t="s">
        <v>12</v>
      </c>
      <c r="BZ38" s="2" t="s">
        <v>167</v>
      </c>
      <c r="CA38" s="2" t="s">
        <v>14</v>
      </c>
      <c r="CB38" s="2" t="s">
        <v>15</v>
      </c>
      <c r="CC38" s="2" t="s">
        <v>16</v>
      </c>
      <c r="CD38" s="2" t="s">
        <v>170</v>
      </c>
      <c r="CM38" s="7"/>
      <c r="CN38" s="1" t="s">
        <v>3</v>
      </c>
      <c r="CO38" s="2" t="s">
        <v>10</v>
      </c>
      <c r="CP38" s="2" t="s">
        <v>11</v>
      </c>
      <c r="CQ38" s="2" t="s">
        <v>12</v>
      </c>
      <c r="CR38" s="2" t="s">
        <v>167</v>
      </c>
      <c r="CS38" s="2" t="s">
        <v>14</v>
      </c>
      <c r="CT38" s="2" t="s">
        <v>15</v>
      </c>
      <c r="CU38" s="2" t="s">
        <v>16</v>
      </c>
      <c r="CV38" s="2" t="s">
        <v>170</v>
      </c>
      <c r="DD38" s="7"/>
      <c r="DE38" s="1" t="s">
        <v>3</v>
      </c>
      <c r="DF38" s="2" t="s">
        <v>10</v>
      </c>
      <c r="DG38" s="2" t="s">
        <v>11</v>
      </c>
      <c r="DH38" s="2" t="s">
        <v>12</v>
      </c>
      <c r="DI38" s="2" t="s">
        <v>167</v>
      </c>
      <c r="DJ38" s="2" t="s">
        <v>14</v>
      </c>
      <c r="DK38" s="2" t="s">
        <v>15</v>
      </c>
      <c r="DL38" s="2" t="s">
        <v>16</v>
      </c>
      <c r="DM38" s="2" t="s">
        <v>170</v>
      </c>
      <c r="EA38" s="3" t="s">
        <v>106</v>
      </c>
      <c r="EB38" s="3"/>
      <c r="EC38" s="3">
        <v>46.648699999999998</v>
      </c>
      <c r="ED38" s="3">
        <v>3.6639200000000001</v>
      </c>
      <c r="EE38" s="3">
        <v>2.5827100000000001</v>
      </c>
      <c r="EF38" s="3">
        <v>2.9142300000000002E-4</v>
      </c>
      <c r="EI38">
        <v>17.505384761453296</v>
      </c>
      <c r="EJ38">
        <v>1.723313531798935</v>
      </c>
      <c r="EK38">
        <v>6.4239621412434671</v>
      </c>
      <c r="EL38">
        <v>0.24539006895222035</v>
      </c>
      <c r="EO38">
        <v>15.483973088418354</v>
      </c>
      <c r="EP38">
        <v>1.6835747727338535</v>
      </c>
      <c r="EQ38">
        <v>5.9316571889576917</v>
      </c>
      <c r="ER38">
        <v>0.26062201998970697</v>
      </c>
      <c r="EU38">
        <v>13.834832918243219</v>
      </c>
      <c r="EV38">
        <v>1.6479097970106158</v>
      </c>
      <c r="EW38">
        <v>5.5130978376659447</v>
      </c>
      <c r="EX38">
        <v>0.27543249197466113</v>
      </c>
      <c r="FA38">
        <f t="shared" si="42"/>
        <v>2.6648200331317495</v>
      </c>
      <c r="FB38">
        <f t="shared" si="43"/>
        <v>2.126090193335453</v>
      </c>
      <c r="FC38">
        <f t="shared" si="44"/>
        <v>0.4020431539311769</v>
      </c>
      <c r="FD38">
        <f t="shared" si="45"/>
        <v>1.1875908476831746E-3</v>
      </c>
      <c r="FG38">
        <f t="shared" si="46"/>
        <v>3.0127086719681864</v>
      </c>
      <c r="FH38">
        <f t="shared" si="47"/>
        <v>2.1762739970559108</v>
      </c>
      <c r="FI38">
        <f t="shared" si="48"/>
        <v>0.43541120427659658</v>
      </c>
      <c r="FJ38">
        <f t="shared" si="49"/>
        <v>1.1181825695753165E-3</v>
      </c>
      <c r="FM38">
        <f t="shared" si="50"/>
        <v>3.3718296618159349</v>
      </c>
      <c r="FN38">
        <f t="shared" si="51"/>
        <v>2.2233741231750184</v>
      </c>
      <c r="FO38">
        <f t="shared" si="52"/>
        <v>0.46846801490710172</v>
      </c>
      <c r="FP38">
        <f t="shared" si="53"/>
        <v>1.0580559973541899E-3</v>
      </c>
    </row>
    <row r="39" spans="16:172">
      <c r="P39" s="5" t="s">
        <v>70</v>
      </c>
      <c r="Q39" s="4">
        <v>16.104325721545898</v>
      </c>
      <c r="R39">
        <f t="shared" si="16"/>
        <v>0.16104325721545898</v>
      </c>
      <c r="T39">
        <f>((-25*(R39))+(25.5))/(0.008314*893.15)</f>
        <v>2.8918574363571157</v>
      </c>
      <c r="U39">
        <f>((-35.1*(R39))+(10))/(0.008314*893.15)</f>
        <v>0.58545476808719521</v>
      </c>
      <c r="V39">
        <f>((-50*(R39))+(22.3))/(0.008314*893.15)</f>
        <v>1.9187328875029996</v>
      </c>
      <c r="W39">
        <f t="shared" ref="W39:W82" si="54">((-32*(R39))+(-5))/(0.008314*893.15)</f>
        <v>-1.3673396216493299</v>
      </c>
      <c r="Y39" s="5" t="s">
        <v>70</v>
      </c>
      <c r="Z39" s="4">
        <v>16.104325721545898</v>
      </c>
      <c r="AA39">
        <f t="shared" ref="AA39:AA82" si="55">Z39/100</f>
        <v>0.16104325721545898</v>
      </c>
      <c r="AC39">
        <f t="shared" si="21"/>
        <v>2.7678963395835159</v>
      </c>
      <c r="AD39">
        <f t="shared" si="22"/>
        <v>0.56035891991328124</v>
      </c>
      <c r="AE39">
        <f t="shared" si="23"/>
        <v>1.8364853222668427</v>
      </c>
      <c r="AF39">
        <f t="shared" ref="AF39:AF82" si="56">((-32*(AA39))+(-5))/(0.008314*933.15)</f>
        <v>-1.3087278391213621</v>
      </c>
      <c r="AH39" s="5" t="s">
        <v>70</v>
      </c>
      <c r="AI39" s="4">
        <v>16.104325721545898</v>
      </c>
      <c r="AJ39">
        <f t="shared" ref="AJ39:AJ82" si="57">AI39/100</f>
        <v>0.16104325721545898</v>
      </c>
      <c r="AL39">
        <f t="shared" si="25"/>
        <v>2.6541257455503859</v>
      </c>
      <c r="AM39">
        <f t="shared" si="26"/>
        <v>0.53732613278228269</v>
      </c>
      <c r="AN39">
        <f t="shared" si="27"/>
        <v>1.760999104427174</v>
      </c>
      <c r="AO39">
        <f t="shared" ref="AO39:AO82" si="58">((-32*(AJ39))+(-5))/(0.008314*973.15)</f>
        <v>-1.2549343709357232</v>
      </c>
      <c r="AQ39" s="34" t="s">
        <v>161</v>
      </c>
      <c r="AR39" s="34"/>
      <c r="AS39">
        <f t="shared" ref="AS39:AS82" si="59">EXP(T39)</f>
        <v>18.026762087302927</v>
      </c>
      <c r="AT39">
        <f t="shared" ref="AT39:AT82" si="60">EXP(U39)</f>
        <v>1.7958074758997573</v>
      </c>
      <c r="AU39">
        <f t="shared" ref="AU39:AU82" si="61">EXP(V39)</f>
        <v>6.8123210210377749</v>
      </c>
      <c r="AV39">
        <f t="shared" ref="AV39:AV82" si="62">EXP(W39)</f>
        <v>0.25478388024007143</v>
      </c>
      <c r="AW39" s="34" t="s">
        <v>9</v>
      </c>
      <c r="AX39" s="34"/>
      <c r="AY39">
        <f t="shared" ref="AY39:AY82" si="63">EXP(AC39)</f>
        <v>15.925097749945225</v>
      </c>
      <c r="AZ39">
        <f t="shared" ref="AZ39:AZ82" si="64">EXP(AD39)</f>
        <v>1.7513009642954664</v>
      </c>
      <c r="BA39">
        <f t="shared" ref="BA39:BA82" si="65">EXP(AE39)</f>
        <v>6.2744468031234817</v>
      </c>
      <c r="BB39">
        <f t="shared" ref="BB39:BB82" si="66">EXP(AF39)</f>
        <v>0.27016352933479343</v>
      </c>
      <c r="BC39" s="34" t="s">
        <v>162</v>
      </c>
      <c r="BD39" s="34"/>
      <c r="BE39">
        <f t="shared" si="28"/>
        <v>14.212555236615247</v>
      </c>
      <c r="BF39">
        <f t="shared" si="29"/>
        <v>1.7114246165789275</v>
      </c>
      <c r="BG39">
        <f t="shared" si="30"/>
        <v>5.818247528317956</v>
      </c>
      <c r="BH39">
        <f t="shared" ref="BH39:BH82" si="67">EXP(AO39)</f>
        <v>0.28509455809956952</v>
      </c>
      <c r="BL39" s="5" t="s">
        <v>70</v>
      </c>
      <c r="BM39" s="5">
        <v>406.09699999999998</v>
      </c>
      <c r="BN39" s="5">
        <v>37.316800000000001</v>
      </c>
      <c r="BO39" s="5">
        <v>17.9954</v>
      </c>
      <c r="BP39" s="5">
        <v>0.42469299999999999</v>
      </c>
      <c r="BS39" s="34" t="s">
        <v>163</v>
      </c>
      <c r="BT39" s="34"/>
      <c r="BU39" s="5" t="s">
        <v>70</v>
      </c>
      <c r="BV39" s="4">
        <v>16.104325721545898</v>
      </c>
      <c r="BW39" s="5">
        <v>406.09699999999998</v>
      </c>
      <c r="BX39" s="5">
        <v>37.316800000000001</v>
      </c>
      <c r="BY39" s="5">
        <v>17.9954</v>
      </c>
      <c r="BZ39" s="5">
        <v>0.42469299999999999</v>
      </c>
      <c r="CA39">
        <f t="shared" ref="CA39:CA82" si="68">BW39/AS39</f>
        <v>22.527451021613729</v>
      </c>
      <c r="CB39">
        <f t="shared" ref="CB39:CB82" si="69">BX39/AT39</f>
        <v>20.779955814196107</v>
      </c>
      <c r="CC39">
        <f t="shared" ref="CC39:CC82" si="70">BY39/AU39</f>
        <v>2.6415960058879637</v>
      </c>
      <c r="CD39">
        <f t="shared" ref="CD39:CD82" si="71">BZ39/AV39</f>
        <v>1.6668754695149113</v>
      </c>
      <c r="CK39" s="34" t="s">
        <v>18</v>
      </c>
      <c r="CL39" s="34"/>
      <c r="CM39" s="5" t="s">
        <v>70</v>
      </c>
      <c r="CN39" s="4">
        <v>16.104325721545898</v>
      </c>
      <c r="CO39" s="5">
        <v>406.09699999999998</v>
      </c>
      <c r="CP39" s="5">
        <v>37.316800000000001</v>
      </c>
      <c r="CQ39" s="5">
        <v>17.9954</v>
      </c>
      <c r="CR39" s="5">
        <v>0.42469299999999999</v>
      </c>
      <c r="CS39">
        <f t="shared" si="34"/>
        <v>25.500440020934676</v>
      </c>
      <c r="CT39">
        <f t="shared" si="35"/>
        <v>21.308045139467065</v>
      </c>
      <c r="CU39">
        <f t="shared" si="36"/>
        <v>2.8680456723358803</v>
      </c>
      <c r="CV39">
        <f t="shared" ref="CV39:CV82" si="72">CR39/BB39</f>
        <v>1.5719849420300909</v>
      </c>
      <c r="DB39" s="34" t="s">
        <v>164</v>
      </c>
      <c r="DC39" s="34"/>
      <c r="DD39" s="5" t="s">
        <v>70</v>
      </c>
      <c r="DE39" s="4">
        <v>16.104325721545898</v>
      </c>
      <c r="DF39" s="5">
        <v>406.09699999999998</v>
      </c>
      <c r="DG39" s="5">
        <v>37.316800000000001</v>
      </c>
      <c r="DH39" s="5">
        <v>17.9954</v>
      </c>
      <c r="DI39" s="5">
        <v>0.42469299999999999</v>
      </c>
      <c r="DJ39">
        <f t="shared" si="38"/>
        <v>28.573116743552788</v>
      </c>
      <c r="DK39">
        <f t="shared" ref="DK39:DK82" si="73">DG39/BF39</f>
        <v>21.804524510460098</v>
      </c>
      <c r="DL39">
        <f t="shared" ref="DL39:DL82" si="74">DH39/BG39</f>
        <v>3.0929244437289238</v>
      </c>
      <c r="DM39">
        <f t="shared" si="41"/>
        <v>1.4896566347354676</v>
      </c>
      <c r="EA39" s="5" t="s">
        <v>107</v>
      </c>
      <c r="EB39" s="5"/>
      <c r="EC39" s="5">
        <v>34.135399999999997</v>
      </c>
      <c r="ED39" s="5">
        <v>12.132300000000001</v>
      </c>
      <c r="EE39" s="5">
        <v>2.1868400000000001</v>
      </c>
      <c r="EF39" s="5">
        <v>0.38692300000000002</v>
      </c>
      <c r="EI39">
        <v>15.993617806835818</v>
      </c>
      <c r="EJ39">
        <v>1.5180723576761248</v>
      </c>
      <c r="EK39">
        <v>5.3623243365763393</v>
      </c>
      <c r="EL39">
        <v>0.21859944261639458</v>
      </c>
      <c r="EO39">
        <v>14.201651793260721</v>
      </c>
      <c r="EP39">
        <v>1.4911497789442822</v>
      </c>
      <c r="EQ39">
        <v>4.9898667486138084</v>
      </c>
      <c r="ER39">
        <v>0.23332182535975107</v>
      </c>
      <c r="EU39">
        <v>12.734255140236233</v>
      </c>
      <c r="EV39">
        <v>1.4668608380173773</v>
      </c>
      <c r="EW39">
        <v>4.6708396327461124</v>
      </c>
      <c r="EX39">
        <v>0.24770495595519212</v>
      </c>
      <c r="FA39">
        <f t="shared" si="42"/>
        <v>2.1343138502040619</v>
      </c>
      <c r="FB39">
        <f t="shared" si="43"/>
        <v>7.9919115440401045</v>
      </c>
      <c r="FC39">
        <f t="shared" si="44"/>
        <v>0.40781569012593943</v>
      </c>
      <c r="FD39">
        <f t="shared" si="45"/>
        <v>1.7700090877129322</v>
      </c>
      <c r="FG39">
        <f t="shared" si="46"/>
        <v>2.4036218108233491</v>
      </c>
      <c r="FH39">
        <f t="shared" si="47"/>
        <v>8.1362048074000572</v>
      </c>
      <c r="FI39">
        <f t="shared" si="48"/>
        <v>0.4382561920330853</v>
      </c>
      <c r="FJ39">
        <f t="shared" si="49"/>
        <v>1.6583232168847319</v>
      </c>
      <c r="FM39">
        <f t="shared" si="50"/>
        <v>2.6805965189234264</v>
      </c>
      <c r="FN39">
        <f t="shared" si="51"/>
        <v>8.2709277428103736</v>
      </c>
      <c r="FO39">
        <f t="shared" si="52"/>
        <v>0.46818991272331439</v>
      </c>
      <c r="FP39">
        <f t="shared" si="53"/>
        <v>1.5620317264463266</v>
      </c>
    </row>
    <row r="40" spans="16:172">
      <c r="P40" s="5" t="s">
        <v>71</v>
      </c>
      <c r="Q40" s="4">
        <v>18.34671264570191</v>
      </c>
      <c r="R40">
        <f t="shared" si="16"/>
        <v>0.1834671264570191</v>
      </c>
      <c r="T40">
        <f t="shared" ref="T40:T103" si="75">((-25*(R40))+(25.5))/(0.008314*893.15)</f>
        <v>2.8163627929273578</v>
      </c>
      <c r="U40">
        <f t="shared" ref="U40:U103" si="76">((-35.1*(R40))+(10))/(0.008314*893.15)</f>
        <v>0.47946028871181495</v>
      </c>
      <c r="V40">
        <f t="shared" ref="V40:V103" si="77">((-50*(R40))+(22.3))/(0.008314*893.15)</f>
        <v>1.7677436006434839</v>
      </c>
      <c r="W40">
        <f t="shared" si="54"/>
        <v>-1.4639727652394201</v>
      </c>
      <c r="Y40" s="5" t="s">
        <v>71</v>
      </c>
      <c r="Z40" s="4">
        <v>18.34671264570191</v>
      </c>
      <c r="AA40">
        <f t="shared" si="55"/>
        <v>0.1834671264570191</v>
      </c>
      <c r="AC40">
        <f t="shared" si="21"/>
        <v>2.6956378165386803</v>
      </c>
      <c r="AD40">
        <f t="shared" si="22"/>
        <v>0.45890795355833203</v>
      </c>
      <c r="AE40">
        <f t="shared" si="23"/>
        <v>1.6919682761771715</v>
      </c>
      <c r="AF40">
        <f t="shared" si="56"/>
        <v>-1.4012187486187517</v>
      </c>
      <c r="AH40" s="5" t="s">
        <v>71</v>
      </c>
      <c r="AI40" s="4">
        <v>18.34671264570191</v>
      </c>
      <c r="AJ40">
        <f t="shared" si="57"/>
        <v>0.1834671264570191</v>
      </c>
      <c r="AL40">
        <f t="shared" si="25"/>
        <v>2.5848373102842008</v>
      </c>
      <c r="AM40">
        <f t="shared" si="26"/>
        <v>0.44004516966855839</v>
      </c>
      <c r="AN40">
        <f t="shared" si="27"/>
        <v>1.6224222338948033</v>
      </c>
      <c r="AO40">
        <f t="shared" si="58"/>
        <v>-1.3436235680764408</v>
      </c>
      <c r="AQ40" s="34"/>
      <c r="AR40" s="34"/>
      <c r="AS40">
        <f t="shared" si="59"/>
        <v>16.715940630585102</v>
      </c>
      <c r="AT40">
        <f t="shared" si="60"/>
        <v>1.6152024239249065</v>
      </c>
      <c r="AU40">
        <f t="shared" si="61"/>
        <v>5.8576213056508681</v>
      </c>
      <c r="AV40">
        <f t="shared" si="62"/>
        <v>0.23131548478238609</v>
      </c>
      <c r="AW40" s="34"/>
      <c r="AX40" s="34"/>
      <c r="AY40">
        <f t="shared" si="63"/>
        <v>14.814964970168756</v>
      </c>
      <c r="AZ40">
        <f t="shared" si="64"/>
        <v>1.5823450468480278</v>
      </c>
      <c r="BA40">
        <f t="shared" si="65"/>
        <v>5.4301582446218974</v>
      </c>
      <c r="BB40">
        <f t="shared" si="66"/>
        <v>0.24629660729921365</v>
      </c>
      <c r="BC40" s="34"/>
      <c r="BD40" s="34"/>
      <c r="BE40">
        <f t="shared" si="28"/>
        <v>13.261131464751909</v>
      </c>
      <c r="BF40">
        <f t="shared" si="29"/>
        <v>1.5527773553657818</v>
      </c>
      <c r="BG40">
        <f t="shared" si="30"/>
        <v>5.0653449189671047</v>
      </c>
      <c r="BH40">
        <f t="shared" si="67"/>
        <v>0.26089856994918947</v>
      </c>
      <c r="BL40" s="5" t="s">
        <v>71</v>
      </c>
      <c r="BM40" s="5">
        <v>442.42899999999997</v>
      </c>
      <c r="BN40" s="5">
        <v>43.055900000000001</v>
      </c>
      <c r="BO40" s="5">
        <v>21.134799999999998</v>
      </c>
      <c r="BP40" s="5">
        <v>1.3396699999999999</v>
      </c>
      <c r="BS40" s="34"/>
      <c r="BT40" s="34"/>
      <c r="BU40" s="5" t="s">
        <v>71</v>
      </c>
      <c r="BV40" s="4">
        <v>18.34671264570191</v>
      </c>
      <c r="BW40" s="5">
        <v>442.42899999999997</v>
      </c>
      <c r="BX40" s="5">
        <v>43.055900000000001</v>
      </c>
      <c r="BY40" s="5">
        <v>21.134799999999998</v>
      </c>
      <c r="BZ40" s="5">
        <v>1.3396699999999999</v>
      </c>
      <c r="CA40">
        <f t="shared" si="68"/>
        <v>26.467490509656937</v>
      </c>
      <c r="CB40">
        <f t="shared" si="69"/>
        <v>26.656658857268866</v>
      </c>
      <c r="CC40">
        <f t="shared" si="70"/>
        <v>3.6080857565188076</v>
      </c>
      <c r="CD40">
        <f t="shared" si="71"/>
        <v>5.7915275376411435</v>
      </c>
      <c r="CK40" s="34"/>
      <c r="CL40" s="34"/>
      <c r="CM40" s="5" t="s">
        <v>71</v>
      </c>
      <c r="CN40" s="4">
        <v>18.34671264570191</v>
      </c>
      <c r="CO40" s="5">
        <v>442.42899999999997</v>
      </c>
      <c r="CP40" s="5">
        <v>43.055900000000001</v>
      </c>
      <c r="CQ40" s="5">
        <v>21.134799999999998</v>
      </c>
      <c r="CR40" s="5">
        <v>1.3396699999999999</v>
      </c>
      <c r="CS40">
        <f t="shared" si="34"/>
        <v>29.863654817333011</v>
      </c>
      <c r="CT40">
        <f t="shared" si="35"/>
        <v>27.210184078223485</v>
      </c>
      <c r="CU40">
        <f t="shared" si="36"/>
        <v>3.8921149343911279</v>
      </c>
      <c r="CV40">
        <f t="shared" si="72"/>
        <v>5.4392547858870852</v>
      </c>
      <c r="DB40" s="34"/>
      <c r="DC40" s="34"/>
      <c r="DD40" s="5" t="s">
        <v>71</v>
      </c>
      <c r="DE40" s="4">
        <v>18.34671264570191</v>
      </c>
      <c r="DF40" s="5">
        <v>442.42899999999997</v>
      </c>
      <c r="DG40" s="5">
        <v>43.055900000000001</v>
      </c>
      <c r="DH40" s="5">
        <v>21.134799999999998</v>
      </c>
      <c r="DI40" s="5">
        <v>1.3396699999999999</v>
      </c>
      <c r="DJ40">
        <f t="shared" si="38"/>
        <v>33.362839451216992</v>
      </c>
      <c r="DK40">
        <f t="shared" si="73"/>
        <v>27.728315235417309</v>
      </c>
      <c r="DL40">
        <f t="shared" si="74"/>
        <v>4.1724305724692252</v>
      </c>
      <c r="DM40">
        <f t="shared" si="41"/>
        <v>5.13483075150969</v>
      </c>
      <c r="EA40" s="5" t="s">
        <v>108</v>
      </c>
      <c r="EB40" s="5"/>
      <c r="EC40" s="5">
        <v>38.785200000000003</v>
      </c>
      <c r="ED40" s="5">
        <v>10.856</v>
      </c>
      <c r="EE40" s="5">
        <v>2.0060099999999998</v>
      </c>
      <c r="EF40" s="5">
        <v>0.28728599999999999</v>
      </c>
      <c r="EI40">
        <v>16.07564341350901</v>
      </c>
      <c r="EJ40">
        <v>1.5290147315884834</v>
      </c>
      <c r="EK40">
        <v>5.4174683101729393</v>
      </c>
      <c r="EL40">
        <v>0.22003550428719101</v>
      </c>
      <c r="EO40">
        <v>14.271357267122932</v>
      </c>
      <c r="EP40">
        <v>1.501435775105348</v>
      </c>
      <c r="EQ40">
        <v>5.0389701388706296</v>
      </c>
      <c r="ER40">
        <v>0.23478869437275163</v>
      </c>
      <c r="EU40">
        <v>12.794183102084178</v>
      </c>
      <c r="EV40">
        <v>1.4765620110476629</v>
      </c>
      <c r="EW40">
        <v>4.7149054284676275</v>
      </c>
      <c r="EX40">
        <v>0.24919804717892996</v>
      </c>
      <c r="FA40">
        <f t="shared" si="42"/>
        <v>2.4126685944904227</v>
      </c>
      <c r="FB40">
        <f t="shared" si="43"/>
        <v>7.0999969952688238</v>
      </c>
      <c r="FC40">
        <f t="shared" si="44"/>
        <v>0.37028550702052243</v>
      </c>
      <c r="FD40">
        <f t="shared" si="45"/>
        <v>1.3056347471316876</v>
      </c>
      <c r="FG40">
        <f t="shared" si="46"/>
        <v>2.7176952600962387</v>
      </c>
      <c r="FH40">
        <f t="shared" si="47"/>
        <v>7.2304125024850237</v>
      </c>
      <c r="FI40">
        <f t="shared" si="48"/>
        <v>0.39809920374912189</v>
      </c>
      <c r="FJ40">
        <f t="shared" si="49"/>
        <v>1.2235938394201529</v>
      </c>
      <c r="FM40">
        <f t="shared" si="50"/>
        <v>3.0314713874684096</v>
      </c>
      <c r="FN40">
        <f t="shared" si="51"/>
        <v>7.3522140748408917</v>
      </c>
      <c r="FO40">
        <f t="shared" si="52"/>
        <v>0.42546134390906865</v>
      </c>
      <c r="FP40">
        <f t="shared" si="53"/>
        <v>1.152842099897043</v>
      </c>
    </row>
    <row r="41" spans="16:172">
      <c r="P41" s="5" t="s">
        <v>72</v>
      </c>
      <c r="Q41" s="4">
        <v>17.609857356656342</v>
      </c>
      <c r="R41">
        <f t="shared" si="16"/>
        <v>0.17609857356656342</v>
      </c>
      <c r="T41">
        <f t="shared" si="75"/>
        <v>2.8411705666021732</v>
      </c>
      <c r="U41">
        <f t="shared" si="76"/>
        <v>0.51429040295125494</v>
      </c>
      <c r="V41">
        <f t="shared" si="77"/>
        <v>1.8173591479931135</v>
      </c>
      <c r="W41">
        <f t="shared" si="54"/>
        <v>-1.4322188149356572</v>
      </c>
      <c r="Y41" s="5" t="s">
        <v>72</v>
      </c>
      <c r="Z41" s="4">
        <v>17.609857356656342</v>
      </c>
      <c r="AA41">
        <f t="shared" si="55"/>
        <v>0.17609857356656342</v>
      </c>
      <c r="AC41">
        <f t="shared" si="21"/>
        <v>2.7193821910311642</v>
      </c>
      <c r="AD41">
        <f t="shared" si="22"/>
        <v>0.49224505534577867</v>
      </c>
      <c r="AE41">
        <f t="shared" si="23"/>
        <v>1.7394570251621382</v>
      </c>
      <c r="AF41">
        <f t="shared" si="56"/>
        <v>-1.370825949268373</v>
      </c>
      <c r="AH41" s="5" t="s">
        <v>72</v>
      </c>
      <c r="AI41" s="4">
        <v>17.609857356656342</v>
      </c>
      <c r="AJ41">
        <f t="shared" si="57"/>
        <v>0.17609857356656342</v>
      </c>
      <c r="AL41">
        <f t="shared" si="25"/>
        <v>2.6076057047328072</v>
      </c>
      <c r="AM41">
        <f t="shared" si="26"/>
        <v>0.47201199547440104</v>
      </c>
      <c r="AN41">
        <f t="shared" si="27"/>
        <v>1.6679590227920151</v>
      </c>
      <c r="AO41">
        <f t="shared" si="58"/>
        <v>-1.3144800231822251</v>
      </c>
      <c r="AQ41" s="34"/>
      <c r="AR41" s="34"/>
      <c r="AS41">
        <f t="shared" si="59"/>
        <v>17.135812411466002</v>
      </c>
      <c r="AT41">
        <f t="shared" si="60"/>
        <v>1.6724513141182398</v>
      </c>
      <c r="AU41">
        <f t="shared" si="61"/>
        <v>6.1555809877542762</v>
      </c>
      <c r="AV41">
        <f t="shared" si="62"/>
        <v>0.23877852867303243</v>
      </c>
      <c r="AW41" s="34"/>
      <c r="AX41" s="34"/>
      <c r="AY41">
        <f t="shared" si="63"/>
        <v>15.170946602197452</v>
      </c>
      <c r="AZ41">
        <f t="shared" si="64"/>
        <v>1.6359849769512826</v>
      </c>
      <c r="BA41">
        <f t="shared" si="65"/>
        <v>5.6942507482490017</v>
      </c>
      <c r="BB41">
        <f t="shared" si="66"/>
        <v>0.2538971667465032</v>
      </c>
      <c r="BC41" s="34"/>
      <c r="BD41" s="34"/>
      <c r="BE41">
        <f t="shared" si="28"/>
        <v>13.566529656945622</v>
      </c>
      <c r="BF41">
        <f t="shared" si="29"/>
        <v>1.6032166149550939</v>
      </c>
      <c r="BG41">
        <f t="shared" si="30"/>
        <v>5.30133684040986</v>
      </c>
      <c r="BH41">
        <f t="shared" si="67"/>
        <v>0.26861395996427256</v>
      </c>
      <c r="BL41" s="5" t="s">
        <v>72</v>
      </c>
      <c r="BM41" s="5">
        <v>508.06799999999998</v>
      </c>
      <c r="BN41" s="5">
        <v>37.581499999999998</v>
      </c>
      <c r="BO41" s="5">
        <v>22.7319</v>
      </c>
      <c r="BP41" s="5">
        <v>1.16307</v>
      </c>
      <c r="BS41" s="34"/>
      <c r="BT41" s="34"/>
      <c r="BU41" s="5" t="s">
        <v>72</v>
      </c>
      <c r="BV41" s="4">
        <v>17.609857356656342</v>
      </c>
      <c r="BW41" s="5">
        <v>508.06799999999998</v>
      </c>
      <c r="BX41" s="5">
        <v>37.581499999999998</v>
      </c>
      <c r="BY41" s="5">
        <v>22.7319</v>
      </c>
      <c r="BZ41" s="5">
        <v>1.16307</v>
      </c>
      <c r="CA41">
        <f t="shared" si="68"/>
        <v>29.649484238053336</v>
      </c>
      <c r="CB41">
        <f t="shared" si="69"/>
        <v>22.470908230780967</v>
      </c>
      <c r="CC41">
        <f t="shared" si="70"/>
        <v>3.6928926847396117</v>
      </c>
      <c r="CD41">
        <f t="shared" si="71"/>
        <v>4.8709153476384444</v>
      </c>
      <c r="CK41" s="34"/>
      <c r="CL41" s="34"/>
      <c r="CM41" s="5" t="s">
        <v>72</v>
      </c>
      <c r="CN41" s="4">
        <v>17.609857356656342</v>
      </c>
      <c r="CO41" s="5">
        <v>508.06799999999998</v>
      </c>
      <c r="CP41" s="5">
        <v>37.581499999999998</v>
      </c>
      <c r="CQ41" s="5">
        <v>22.7319</v>
      </c>
      <c r="CR41" s="5">
        <v>1.16307</v>
      </c>
      <c r="CS41">
        <f t="shared" si="34"/>
        <v>33.489538479188127</v>
      </c>
      <c r="CT41">
        <f t="shared" si="35"/>
        <v>22.971787962279755</v>
      </c>
      <c r="CU41">
        <f t="shared" si="36"/>
        <v>3.9920792049753206</v>
      </c>
      <c r="CV41">
        <f t="shared" si="72"/>
        <v>4.5808703377979638</v>
      </c>
      <c r="DB41" s="34"/>
      <c r="DC41" s="34"/>
      <c r="DD41" s="5" t="s">
        <v>72</v>
      </c>
      <c r="DE41" s="4">
        <v>17.609857356656342</v>
      </c>
      <c r="DF41" s="5">
        <v>508.06799999999998</v>
      </c>
      <c r="DG41" s="5">
        <v>37.581499999999998</v>
      </c>
      <c r="DH41" s="5">
        <v>22.7319</v>
      </c>
      <c r="DI41" s="5">
        <v>1.16307</v>
      </c>
      <c r="DJ41">
        <f t="shared" si="38"/>
        <v>37.45010793824386</v>
      </c>
      <c r="DK41">
        <f t="shared" si="73"/>
        <v>23.441311454380514</v>
      </c>
      <c r="DL41">
        <f t="shared" si="74"/>
        <v>4.2879561673433564</v>
      </c>
      <c r="DM41">
        <f t="shared" si="41"/>
        <v>4.3298940984105814</v>
      </c>
      <c r="EA41" s="5" t="s">
        <v>109</v>
      </c>
      <c r="EB41" s="5"/>
      <c r="EC41" s="5">
        <v>57.7104</v>
      </c>
      <c r="ED41" s="5">
        <v>13.7165</v>
      </c>
      <c r="EE41" s="5">
        <v>2.6569099999999999</v>
      </c>
      <c r="EF41" s="5">
        <v>0.397067</v>
      </c>
      <c r="EI41">
        <v>16.440047626350115</v>
      </c>
      <c r="EJ41">
        <v>1.577898991365638</v>
      </c>
      <c r="EK41">
        <v>5.6658594089518077</v>
      </c>
      <c r="EL41">
        <v>0.22644002184694748</v>
      </c>
      <c r="EO41">
        <v>14.580845285944781</v>
      </c>
      <c r="EP41">
        <v>1.5473495117461149</v>
      </c>
      <c r="EQ41">
        <v>5.2598896336440211</v>
      </c>
      <c r="ER41">
        <v>0.24132564898367989</v>
      </c>
      <c r="EU41">
        <v>13.060115124943557</v>
      </c>
      <c r="EV41">
        <v>1.5198322276651635</v>
      </c>
      <c r="EW41">
        <v>4.9129446697054791</v>
      </c>
      <c r="EX41">
        <v>0.25584723178684299</v>
      </c>
      <c r="FA41">
        <f t="shared" si="42"/>
        <v>3.5103547940762501</v>
      </c>
      <c r="FB41">
        <f t="shared" si="43"/>
        <v>8.6928885024057596</v>
      </c>
      <c r="FC41">
        <f t="shared" si="44"/>
        <v>0.46893327352990782</v>
      </c>
      <c r="FD41">
        <f t="shared" si="45"/>
        <v>1.7535195269870649</v>
      </c>
      <c r="FG41">
        <f t="shared" si="46"/>
        <v>3.9579598348547043</v>
      </c>
      <c r="FH41">
        <f t="shared" si="47"/>
        <v>8.8645130889152135</v>
      </c>
      <c r="FI41">
        <f t="shared" si="48"/>
        <v>0.50512656824689073</v>
      </c>
      <c r="FJ41">
        <f t="shared" si="49"/>
        <v>1.6453576388262501</v>
      </c>
      <c r="FM41">
        <f t="shared" si="50"/>
        <v>4.4188278164392836</v>
      </c>
      <c r="FN41">
        <f t="shared" si="51"/>
        <v>9.0250093071601203</v>
      </c>
      <c r="FO41">
        <f t="shared" si="52"/>
        <v>0.54079786739370628</v>
      </c>
      <c r="FP41">
        <f t="shared" si="53"/>
        <v>1.5519691076072033</v>
      </c>
    </row>
    <row r="42" spans="16:172">
      <c r="P42" s="3" t="s">
        <v>73</v>
      </c>
      <c r="Q42" s="4">
        <v>18.344514714768117</v>
      </c>
      <c r="R42">
        <f t="shared" si="16"/>
        <v>0.18344514714768118</v>
      </c>
      <c r="T42">
        <f t="shared" si="75"/>
        <v>2.8164367908669385</v>
      </c>
      <c r="U42">
        <f t="shared" si="76"/>
        <v>0.47956418181898608</v>
      </c>
      <c r="V42">
        <f t="shared" si="77"/>
        <v>1.7678915965226449</v>
      </c>
      <c r="W42">
        <f t="shared" si="54"/>
        <v>-1.463878047876757</v>
      </c>
      <c r="Y42" s="3" t="s">
        <v>73</v>
      </c>
      <c r="Z42" s="4">
        <v>18.344514714768117</v>
      </c>
      <c r="AA42">
        <f t="shared" si="55"/>
        <v>0.18344514714768118</v>
      </c>
      <c r="AC42">
        <f t="shared" si="21"/>
        <v>2.6957086425149295</v>
      </c>
      <c r="AD42">
        <f t="shared" si="22"/>
        <v>0.45900739322898504</v>
      </c>
      <c r="AE42">
        <f t="shared" si="23"/>
        <v>1.6921099281296688</v>
      </c>
      <c r="AF42">
        <f t="shared" si="56"/>
        <v>-1.4011280913691535</v>
      </c>
      <c r="AH42" s="3" t="s">
        <v>73</v>
      </c>
      <c r="AI42" s="4">
        <v>18.344514714768117</v>
      </c>
      <c r="AJ42">
        <f t="shared" si="57"/>
        <v>0.18344514714768118</v>
      </c>
      <c r="AL42">
        <f t="shared" si="25"/>
        <v>2.584905225055548</v>
      </c>
      <c r="AM42">
        <f t="shared" si="26"/>
        <v>0.44014052200752962</v>
      </c>
      <c r="AN42">
        <f t="shared" si="27"/>
        <v>1.6225580634374974</v>
      </c>
      <c r="AO42">
        <f t="shared" si="58"/>
        <v>-1.3435366371691164</v>
      </c>
      <c r="AQ42" s="34"/>
      <c r="AR42" s="34"/>
      <c r="AS42">
        <f t="shared" si="59"/>
        <v>16.717177621516743</v>
      </c>
      <c r="AT42">
        <f t="shared" si="60"/>
        <v>1.6153702410408084</v>
      </c>
      <c r="AU42">
        <f t="shared" si="61"/>
        <v>5.8584882736180512</v>
      </c>
      <c r="AV42">
        <f t="shared" si="62"/>
        <v>0.23133739541268997</v>
      </c>
      <c r="AW42" s="34"/>
      <c r="AX42" s="34"/>
      <c r="AY42">
        <f t="shared" si="63"/>
        <v>14.816014291685038</v>
      </c>
      <c r="AZ42">
        <f t="shared" si="64"/>
        <v>1.5825024025419152</v>
      </c>
      <c r="BA42">
        <f t="shared" si="65"/>
        <v>5.4309274916210004</v>
      </c>
      <c r="BB42">
        <f t="shared" si="66"/>
        <v>0.24631893688437087</v>
      </c>
      <c r="BC42" s="34"/>
      <c r="BD42" s="34"/>
      <c r="BE42">
        <f t="shared" si="28"/>
        <v>13.262032122046763</v>
      </c>
      <c r="BF42">
        <f t="shared" si="29"/>
        <v>1.5529254233777208</v>
      </c>
      <c r="BG42">
        <f t="shared" si="30"/>
        <v>5.0660329891801092</v>
      </c>
      <c r="BH42">
        <f t="shared" si="67"/>
        <v>0.26092125108442632</v>
      </c>
      <c r="BL42" s="3" t="s">
        <v>73</v>
      </c>
      <c r="BM42" s="3">
        <v>514.94600000000003</v>
      </c>
      <c r="BN42" s="3">
        <v>61.692999999999998</v>
      </c>
      <c r="BO42" s="3">
        <v>26.657</v>
      </c>
      <c r="BP42" t="s">
        <v>168</v>
      </c>
      <c r="BS42" s="34"/>
      <c r="BT42" s="34"/>
      <c r="BU42" s="3" t="s">
        <v>73</v>
      </c>
      <c r="BV42" s="4">
        <v>18.344514714768117</v>
      </c>
      <c r="BW42" s="3">
        <v>514.94600000000003</v>
      </c>
      <c r="BX42" s="3">
        <v>61.692999999999998</v>
      </c>
      <c r="BY42" s="3">
        <v>26.657</v>
      </c>
      <c r="BZ42" t="s">
        <v>168</v>
      </c>
      <c r="CA42">
        <f t="shared" si="68"/>
        <v>30.803405434731463</v>
      </c>
      <c r="CB42">
        <f t="shared" si="69"/>
        <v>38.191244603002112</v>
      </c>
      <c r="CC42">
        <f t="shared" si="70"/>
        <v>4.5501499286158547</v>
      </c>
      <c r="CD42" t="e">
        <f t="shared" si="71"/>
        <v>#VALUE!</v>
      </c>
      <c r="CK42" s="34"/>
      <c r="CL42" s="34"/>
      <c r="CM42" s="3" t="s">
        <v>73</v>
      </c>
      <c r="CN42" s="4">
        <v>18.344514714768117</v>
      </c>
      <c r="CO42" s="3">
        <v>514.94600000000003</v>
      </c>
      <c r="CP42" s="3">
        <v>61.692999999999998</v>
      </c>
      <c r="CQ42" s="3">
        <v>26.657</v>
      </c>
      <c r="CR42" t="s">
        <v>168</v>
      </c>
      <c r="CS42">
        <f t="shared" si="34"/>
        <v>34.756040987959572</v>
      </c>
      <c r="CT42">
        <f t="shared" si="35"/>
        <v>38.984458981487045</v>
      </c>
      <c r="CU42">
        <f t="shared" si="36"/>
        <v>4.9083697105378832</v>
      </c>
      <c r="CV42" t="e">
        <f t="shared" si="72"/>
        <v>#VALUE!</v>
      </c>
      <c r="DB42" s="34"/>
      <c r="DC42" s="34"/>
      <c r="DD42" s="3" t="s">
        <v>73</v>
      </c>
      <c r="DE42" s="4">
        <v>18.344514714768117</v>
      </c>
      <c r="DF42" s="3">
        <v>514.94600000000003</v>
      </c>
      <c r="DG42" s="3">
        <v>61.692999999999998</v>
      </c>
      <c r="DH42" s="3">
        <v>26.657</v>
      </c>
      <c r="DI42" t="s">
        <v>168</v>
      </c>
      <c r="DJ42">
        <f t="shared" si="38"/>
        <v>38.82858940930744</v>
      </c>
      <c r="DK42">
        <f t="shared" si="73"/>
        <v>39.726956022017745</v>
      </c>
      <c r="DL42">
        <f t="shared" si="74"/>
        <v>5.2619080959269846</v>
      </c>
      <c r="DM42" t="e">
        <f t="shared" si="41"/>
        <v>#VALUE!</v>
      </c>
      <c r="EA42" s="5" t="s">
        <v>110</v>
      </c>
      <c r="EB42" s="5"/>
      <c r="EC42" s="5">
        <v>66.778099999999995</v>
      </c>
      <c r="ED42" s="5">
        <v>12.1594</v>
      </c>
      <c r="EE42" s="5">
        <v>4.0654599999999999</v>
      </c>
      <c r="EF42" s="5">
        <v>0.205291</v>
      </c>
      <c r="EI42">
        <v>15.986492389608854</v>
      </c>
      <c r="EJ42">
        <v>1.5171228814899158</v>
      </c>
      <c r="EK42">
        <v>5.3575473952557688</v>
      </c>
      <c r="EL42">
        <v>0.21847479168899053</v>
      </c>
      <c r="EO42">
        <v>14.195595881541125</v>
      </c>
      <c r="EP42">
        <v>1.4902571075089703</v>
      </c>
      <c r="EQ42">
        <v>4.9856120675252971</v>
      </c>
      <c r="ER42">
        <v>0.23319448089272993</v>
      </c>
      <c r="EU42">
        <v>12.729048114759907</v>
      </c>
      <c r="EV42">
        <v>1.466018791078785</v>
      </c>
      <c r="EW42">
        <v>4.6670206094516589</v>
      </c>
      <c r="EX42">
        <v>0.24757531687044021</v>
      </c>
      <c r="FA42">
        <f t="shared" si="42"/>
        <v>4.1771577136836751</v>
      </c>
      <c r="FB42">
        <f t="shared" si="43"/>
        <v>8.0147759607044211</v>
      </c>
      <c r="FC42">
        <f t="shared" si="44"/>
        <v>0.75882856465256066</v>
      </c>
      <c r="FD42">
        <f t="shared" si="45"/>
        <v>0.93965531864308494</v>
      </c>
      <c r="FG42">
        <f t="shared" si="46"/>
        <v>4.7041420844357198</v>
      </c>
      <c r="FH42">
        <f t="shared" si="47"/>
        <v>8.1592632162143932</v>
      </c>
      <c r="FI42">
        <f t="shared" si="48"/>
        <v>0.81543849480009134</v>
      </c>
      <c r="FJ42">
        <f t="shared" si="49"/>
        <v>0.88034244727444644</v>
      </c>
      <c r="FM42">
        <f t="shared" si="50"/>
        <v>5.2461189083390902</v>
      </c>
      <c r="FN42">
        <f t="shared" si="51"/>
        <v>8.2941638088092855</v>
      </c>
      <c r="FO42">
        <f t="shared" si="52"/>
        <v>0.87110393122469243</v>
      </c>
      <c r="FP42">
        <f t="shared" si="53"/>
        <v>0.82920624961749234</v>
      </c>
    </row>
    <row r="43" spans="16:172">
      <c r="P43" s="3" t="s">
        <v>74</v>
      </c>
      <c r="Q43" s="4">
        <v>16.451197437585179</v>
      </c>
      <c r="R43">
        <f t="shared" si="16"/>
        <v>0.1645119743758518</v>
      </c>
      <c r="T43">
        <f t="shared" si="75"/>
        <v>2.8801792749139876</v>
      </c>
      <c r="U43">
        <f t="shared" si="76"/>
        <v>0.56905862942104302</v>
      </c>
      <c r="V43">
        <f t="shared" si="77"/>
        <v>1.8953765646167431</v>
      </c>
      <c r="W43">
        <f t="shared" si="54"/>
        <v>-1.3822876682965342</v>
      </c>
      <c r="Y43" s="3" t="s">
        <v>74</v>
      </c>
      <c r="Z43" s="4">
        <v>16.451197437585179</v>
      </c>
      <c r="AA43">
        <f t="shared" si="55"/>
        <v>0.1645119743758518</v>
      </c>
      <c r="AC43">
        <f t="shared" si="21"/>
        <v>2.7567187691040327</v>
      </c>
      <c r="AD43">
        <f t="shared" si="22"/>
        <v>0.54466561096008637</v>
      </c>
      <c r="AE43">
        <f t="shared" si="23"/>
        <v>1.8141301813078756</v>
      </c>
      <c r="AF43">
        <f t="shared" si="56"/>
        <v>-1.323035129335101</v>
      </c>
      <c r="AH43" s="3" t="s">
        <v>74</v>
      </c>
      <c r="AI43" s="4">
        <v>16.451197437585179</v>
      </c>
      <c r="AJ43">
        <f t="shared" si="57"/>
        <v>0.1645119743758518</v>
      </c>
      <c r="AL43">
        <f t="shared" si="25"/>
        <v>2.6434076138205089</v>
      </c>
      <c r="AM43">
        <f t="shared" si="26"/>
        <v>0.52227787583353502</v>
      </c>
      <c r="AN43">
        <f t="shared" si="27"/>
        <v>1.7395628409674195</v>
      </c>
      <c r="AO43">
        <f t="shared" si="58"/>
        <v>-1.2686535795499663</v>
      </c>
      <c r="AQ43" s="34"/>
      <c r="AR43" s="34"/>
      <c r="AS43">
        <f t="shared" si="59"/>
        <v>17.817467118192202</v>
      </c>
      <c r="AT43">
        <f t="shared" si="60"/>
        <v>1.7666032401101603</v>
      </c>
      <c r="AU43">
        <f t="shared" si="61"/>
        <v>6.6550539907011483</v>
      </c>
      <c r="AV43">
        <f t="shared" si="62"/>
        <v>0.25100368258702316</v>
      </c>
      <c r="AW43" s="34"/>
      <c r="AX43" s="34"/>
      <c r="AY43">
        <f t="shared" si="63"/>
        <v>15.748084976792253</v>
      </c>
      <c r="AZ43">
        <f t="shared" si="64"/>
        <v>1.7240317886439105</v>
      </c>
      <c r="BA43">
        <f t="shared" si="65"/>
        <v>6.1357368770443195</v>
      </c>
      <c r="BB43">
        <f t="shared" si="66"/>
        <v>0.26632574095706946</v>
      </c>
      <c r="BC43" s="34"/>
      <c r="BD43" s="34"/>
      <c r="BE43">
        <f t="shared" si="28"/>
        <v>14.061036645992298</v>
      </c>
      <c r="BF43">
        <f t="shared" si="29"/>
        <v>1.6858634669325814</v>
      </c>
      <c r="BG43">
        <f t="shared" si="30"/>
        <v>5.6948533218577451</v>
      </c>
      <c r="BH43">
        <f t="shared" si="67"/>
        <v>0.28120999388376761</v>
      </c>
      <c r="BL43" s="3" t="s">
        <v>74</v>
      </c>
      <c r="BM43" s="3">
        <v>427.94099999999997</v>
      </c>
      <c r="BN43" s="3">
        <v>38.116199999999999</v>
      </c>
      <c r="BO43" s="3">
        <v>17.6479</v>
      </c>
      <c r="BP43" s="3">
        <v>1.46689</v>
      </c>
      <c r="BU43" s="3" t="s">
        <v>74</v>
      </c>
      <c r="BV43" s="4">
        <v>16.451197437585179</v>
      </c>
      <c r="BW43" s="3">
        <v>427.94099999999997</v>
      </c>
      <c r="BX43" s="3">
        <v>38.116199999999999</v>
      </c>
      <c r="BY43" s="3">
        <v>17.6479</v>
      </c>
      <c r="BZ43" s="3">
        <v>1.46689</v>
      </c>
      <c r="CA43">
        <f t="shared" si="68"/>
        <v>24.018060320316717</v>
      </c>
      <c r="CB43">
        <f t="shared" si="69"/>
        <v>21.575982164293542</v>
      </c>
      <c r="CC43">
        <f t="shared" si="70"/>
        <v>2.6518041814023947</v>
      </c>
      <c r="CD43">
        <f t="shared" si="71"/>
        <v>5.8440975243119322</v>
      </c>
      <c r="CM43" s="3" t="s">
        <v>74</v>
      </c>
      <c r="CN43" s="4">
        <v>16.451197437585179</v>
      </c>
      <c r="CO43" s="3">
        <v>427.94099999999997</v>
      </c>
      <c r="CP43" s="3">
        <v>38.116199999999999</v>
      </c>
      <c r="CQ43" s="3">
        <v>17.6479</v>
      </c>
      <c r="CR43" s="3">
        <v>1.46689</v>
      </c>
      <c r="CS43">
        <f t="shared" si="34"/>
        <v>27.17416121583361</v>
      </c>
      <c r="CT43">
        <f t="shared" si="35"/>
        <v>22.108757072270375</v>
      </c>
      <c r="CU43">
        <f t="shared" si="36"/>
        <v>2.876247849875412</v>
      </c>
      <c r="CV43">
        <f t="shared" si="72"/>
        <v>5.507879166048979</v>
      </c>
      <c r="DD43" s="3" t="s">
        <v>74</v>
      </c>
      <c r="DE43" s="4">
        <v>16.451197437585179</v>
      </c>
      <c r="DF43" s="3">
        <v>427.94099999999997</v>
      </c>
      <c r="DG43" s="3">
        <v>38.116199999999999</v>
      </c>
      <c r="DH43" s="3">
        <v>17.6479</v>
      </c>
      <c r="DI43" s="3">
        <v>1.46689</v>
      </c>
      <c r="DJ43">
        <f t="shared" si="38"/>
        <v>30.434527039083743</v>
      </c>
      <c r="DK43">
        <f t="shared" si="73"/>
        <v>22.609304221623713</v>
      </c>
      <c r="DL43">
        <f t="shared" si="74"/>
        <v>3.0989209032416301</v>
      </c>
      <c r="DM43">
        <f t="shared" si="41"/>
        <v>5.2163508833413257</v>
      </c>
      <c r="DN43" t="s">
        <v>172</v>
      </c>
      <c r="EA43" s="3" t="s">
        <v>111</v>
      </c>
      <c r="EB43" s="3"/>
      <c r="EC43" s="3">
        <v>46.985399999999998</v>
      </c>
      <c r="ED43" s="3">
        <v>5.3976800000000003</v>
      </c>
      <c r="EE43" s="3">
        <v>2.5129000000000001</v>
      </c>
      <c r="EF43" s="3">
        <v>7.7140200000000006E-2</v>
      </c>
      <c r="EI43">
        <v>16.457965577990905</v>
      </c>
      <c r="EJ43">
        <v>1.580314047211278</v>
      </c>
      <c r="EK43">
        <v>5.6782165408380694</v>
      </c>
      <c r="EL43">
        <v>0.22675596917813037</v>
      </c>
      <c r="EO43">
        <v>14.596055341192447</v>
      </c>
      <c r="EP43">
        <v>1.5496162172773174</v>
      </c>
      <c r="EQ43">
        <v>5.2708690985731685</v>
      </c>
      <c r="ER43">
        <v>0.24164792274414862</v>
      </c>
      <c r="EU43">
        <v>13.073178562118979</v>
      </c>
      <c r="EV43">
        <v>1.5219670460607087</v>
      </c>
      <c r="EW43">
        <v>4.9227779738623481</v>
      </c>
      <c r="EX43">
        <v>0.25617484540461638</v>
      </c>
      <c r="FA43">
        <f t="shared" si="42"/>
        <v>2.8548729049982442</v>
      </c>
      <c r="FB43">
        <f t="shared" si="43"/>
        <v>3.4155742711552097</v>
      </c>
      <c r="FC43">
        <f t="shared" si="44"/>
        <v>0.44255092808227275</v>
      </c>
      <c r="FD43">
        <f t="shared" si="45"/>
        <v>0.34019038299010229</v>
      </c>
      <c r="FG43">
        <f t="shared" si="46"/>
        <v>3.2190478113219769</v>
      </c>
      <c r="FH43">
        <f t="shared" si="47"/>
        <v>3.4832366490612419</v>
      </c>
      <c r="FI43">
        <f t="shared" si="48"/>
        <v>0.47675249622121058</v>
      </c>
      <c r="FJ43">
        <f t="shared" si="49"/>
        <v>0.31922558706070198</v>
      </c>
      <c r="FM43">
        <f t="shared" si="50"/>
        <v>3.5940303099772182</v>
      </c>
      <c r="FN43">
        <f t="shared" si="51"/>
        <v>3.5465156844037846</v>
      </c>
      <c r="FO43">
        <f t="shared" si="52"/>
        <v>0.51046380993461937</v>
      </c>
      <c r="FP43">
        <f t="shared" si="53"/>
        <v>0.30112324212847913</v>
      </c>
    </row>
    <row r="44" spans="16:172">
      <c r="P44" s="3" t="s">
        <v>75</v>
      </c>
      <c r="Q44" s="4">
        <v>17.244083541586473</v>
      </c>
      <c r="R44">
        <f t="shared" si="16"/>
        <v>0.17244083541586475</v>
      </c>
      <c r="T44">
        <f t="shared" si="75"/>
        <v>2.8534851067233138</v>
      </c>
      <c r="U44">
        <f t="shared" si="76"/>
        <v>0.5315800172813373</v>
      </c>
      <c r="V44">
        <f t="shared" si="77"/>
        <v>1.8419882282353961</v>
      </c>
      <c r="W44">
        <f t="shared" si="54"/>
        <v>-1.4164562035805963</v>
      </c>
      <c r="Y44" s="3" t="s">
        <v>75</v>
      </c>
      <c r="Z44" s="4">
        <v>17.244083541586473</v>
      </c>
      <c r="AA44">
        <f t="shared" si="55"/>
        <v>0.17244083541586475</v>
      </c>
      <c r="AC44">
        <f t="shared" si="21"/>
        <v>2.7311688614584235</v>
      </c>
      <c r="AD44">
        <f t="shared" si="22"/>
        <v>0.50879354062565119</v>
      </c>
      <c r="AE44">
        <f t="shared" si="23"/>
        <v>1.7630303660166575</v>
      </c>
      <c r="AF44">
        <f t="shared" si="56"/>
        <v>-1.3557390111214807</v>
      </c>
      <c r="AH44" s="3" t="s">
        <v>75</v>
      </c>
      <c r="AI44" s="4">
        <v>17.244083541586473</v>
      </c>
      <c r="AJ44">
        <f t="shared" si="57"/>
        <v>0.17244083541586475</v>
      </c>
      <c r="AL44">
        <f t="shared" si="25"/>
        <v>2.6189079001900306</v>
      </c>
      <c r="AM44">
        <f t="shared" si="26"/>
        <v>0.48788027789634331</v>
      </c>
      <c r="AN44">
        <f t="shared" si="27"/>
        <v>1.6905634137064627</v>
      </c>
      <c r="AO44">
        <f t="shared" si="58"/>
        <v>-1.3000132129969786</v>
      </c>
      <c r="AQ44" s="34"/>
      <c r="AR44" s="34"/>
      <c r="AS44">
        <f t="shared" si="59"/>
        <v>17.348136715793075</v>
      </c>
      <c r="AT44">
        <f t="shared" si="60"/>
        <v>1.7016187727970178</v>
      </c>
      <c r="AU44">
        <f t="shared" si="61"/>
        <v>6.3090696697046553</v>
      </c>
      <c r="AV44">
        <f t="shared" si="62"/>
        <v>0.24257212174103088</v>
      </c>
      <c r="AW44" s="34"/>
      <c r="AX44" s="34"/>
      <c r="AY44">
        <f t="shared" si="63"/>
        <v>15.350819518852893</v>
      </c>
      <c r="AZ44">
        <f t="shared" si="64"/>
        <v>1.6632833002379681</v>
      </c>
      <c r="BA44">
        <f t="shared" si="65"/>
        <v>5.8300779222850556</v>
      </c>
      <c r="BB44">
        <f t="shared" si="66"/>
        <v>0.25775673895245904</v>
      </c>
      <c r="BC44" s="34"/>
      <c r="BD44" s="34"/>
      <c r="BE44">
        <f t="shared" si="28"/>
        <v>13.720730992154927</v>
      </c>
      <c r="BF44">
        <f t="shared" si="29"/>
        <v>1.6288598277734303</v>
      </c>
      <c r="BG44">
        <f t="shared" si="30"/>
        <v>5.4225349751703948</v>
      </c>
      <c r="BH44">
        <f t="shared" si="67"/>
        <v>0.27252819209604434</v>
      </c>
      <c r="BL44" s="3" t="s">
        <v>75</v>
      </c>
      <c r="BM44" s="3">
        <v>605.005</v>
      </c>
      <c r="BN44" s="3">
        <v>40.0533</v>
      </c>
      <c r="BO44" s="3">
        <v>29.4651</v>
      </c>
      <c r="BP44" t="s">
        <v>168</v>
      </c>
      <c r="BU44" s="3" t="s">
        <v>75</v>
      </c>
      <c r="BV44" s="4">
        <v>17.244083541586473</v>
      </c>
      <c r="BW44" s="3">
        <v>605.005</v>
      </c>
      <c r="BX44" s="3">
        <v>40.0533</v>
      </c>
      <c r="BY44" s="3">
        <v>29.4651</v>
      </c>
      <c r="BZ44" t="s">
        <v>168</v>
      </c>
      <c r="CA44">
        <f t="shared" si="68"/>
        <v>34.87435047991216</v>
      </c>
      <c r="CB44">
        <f t="shared" si="69"/>
        <v>23.538351033917436</v>
      </c>
      <c r="CC44">
        <f t="shared" si="70"/>
        <v>4.6702765292777855</v>
      </c>
      <c r="CD44" t="e">
        <f t="shared" si="71"/>
        <v>#VALUE!</v>
      </c>
      <c r="CM44" s="3" t="s">
        <v>75</v>
      </c>
      <c r="CN44" s="4">
        <v>17.244083541586473</v>
      </c>
      <c r="CO44" s="3">
        <v>605.005</v>
      </c>
      <c r="CP44" s="3">
        <v>40.0533</v>
      </c>
      <c r="CQ44" s="3">
        <v>29.4651</v>
      </c>
      <c r="CR44" t="s">
        <v>168</v>
      </c>
      <c r="CS44">
        <f t="shared" si="34"/>
        <v>39.411902358500903</v>
      </c>
      <c r="CT44">
        <f t="shared" si="35"/>
        <v>24.080864633384778</v>
      </c>
      <c r="CU44">
        <f t="shared" si="36"/>
        <v>5.0539804772371504</v>
      </c>
      <c r="CV44" t="e">
        <f t="shared" si="72"/>
        <v>#VALUE!</v>
      </c>
      <c r="DD44" s="3" t="s">
        <v>75</v>
      </c>
      <c r="DE44" s="4">
        <v>17.244083541586473</v>
      </c>
      <c r="DF44" s="3">
        <v>605.005</v>
      </c>
      <c r="DG44" s="3">
        <v>40.0533</v>
      </c>
      <c r="DH44" s="3">
        <v>29.4651</v>
      </c>
      <c r="DI44" t="s">
        <v>168</v>
      </c>
      <c r="DJ44">
        <f t="shared" si="38"/>
        <v>44.0942250340687</v>
      </c>
      <c r="DK44">
        <f t="shared" si="73"/>
        <v>24.589777043461655</v>
      </c>
      <c r="DL44">
        <f t="shared" si="74"/>
        <v>5.4338238729523551</v>
      </c>
      <c r="DM44" t="e">
        <f t="shared" si="41"/>
        <v>#VALUE!</v>
      </c>
      <c r="DO44" t="s">
        <v>153</v>
      </c>
      <c r="DP44" t="s">
        <v>171</v>
      </c>
      <c r="DQ44" t="s">
        <v>155</v>
      </c>
      <c r="DS44" s="12"/>
      <c r="DT44" t="s">
        <v>153</v>
      </c>
      <c r="DU44" t="s">
        <v>171</v>
      </c>
      <c r="DV44" t="s">
        <v>155</v>
      </c>
      <c r="EA44" s="3" t="s">
        <v>112</v>
      </c>
      <c r="EB44" s="3"/>
      <c r="EC44" s="3">
        <v>56.697600000000001</v>
      </c>
      <c r="ED44" s="3">
        <v>8.6006300000000007</v>
      </c>
      <c r="EE44" s="3">
        <v>2.7583199999999999</v>
      </c>
      <c r="EF44" s="3">
        <v>1.6378799999999999E-2</v>
      </c>
      <c r="EI44">
        <v>17.715816687407912</v>
      </c>
      <c r="EJ44">
        <v>1.752469144134275</v>
      </c>
      <c r="EK44">
        <v>6.5793351041060157</v>
      </c>
      <c r="EL44">
        <v>0.24917218720396267</v>
      </c>
      <c r="EO44">
        <v>15.662081272860224</v>
      </c>
      <c r="EP44">
        <v>1.7108272905500697</v>
      </c>
      <c r="EQ44">
        <v>6.0689026978796559</v>
      </c>
      <c r="ER44">
        <v>0.26446545414516615</v>
      </c>
      <c r="EU44">
        <v>13.987394361312241</v>
      </c>
      <c r="EV44">
        <v>1.67348008578542</v>
      </c>
      <c r="EW44">
        <v>5.6353578807824372</v>
      </c>
      <c r="EX44">
        <v>0.27932620738579533</v>
      </c>
      <c r="FA44">
        <f t="shared" si="42"/>
        <v>3.2003943707714955</v>
      </c>
      <c r="FB44">
        <f t="shared" si="43"/>
        <v>4.907721216540299</v>
      </c>
      <c r="FC44">
        <f t="shared" si="44"/>
        <v>0.41923993174912066</v>
      </c>
      <c r="FD44">
        <f t="shared" si="45"/>
        <v>6.5732858003902939E-2</v>
      </c>
      <c r="FG44">
        <f t="shared" si="46"/>
        <v>3.620055279514319</v>
      </c>
      <c r="FH44">
        <f t="shared" si="47"/>
        <v>5.0271760612578866</v>
      </c>
      <c r="FI44">
        <f t="shared" si="48"/>
        <v>0.45450061358928978</v>
      </c>
      <c r="FJ44">
        <f t="shared" si="49"/>
        <v>6.193171827655649E-2</v>
      </c>
      <c r="FM44">
        <f t="shared" si="50"/>
        <v>4.0534783345224037</v>
      </c>
      <c r="FN44">
        <f t="shared" si="51"/>
        <v>5.1393679990900152</v>
      </c>
      <c r="FO44">
        <f t="shared" si="52"/>
        <v>0.48946669552369637</v>
      </c>
      <c r="FP44">
        <f t="shared" si="53"/>
        <v>5.8636818053302779E-2</v>
      </c>
    </row>
    <row r="45" spans="16:172">
      <c r="P45" s="5" t="s">
        <v>76</v>
      </c>
      <c r="Q45" s="4">
        <v>17.587740709174611</v>
      </c>
      <c r="R45">
        <f t="shared" si="16"/>
        <v>0.1758774070917461</v>
      </c>
      <c r="T45">
        <f t="shared" si="75"/>
        <v>2.84191516977369</v>
      </c>
      <c r="U45">
        <f t="shared" si="76"/>
        <v>0.5153358258040649</v>
      </c>
      <c r="V45">
        <f t="shared" si="77"/>
        <v>1.8188483543361476</v>
      </c>
      <c r="W45">
        <f t="shared" si="54"/>
        <v>-1.4312657228761152</v>
      </c>
      <c r="Y45" s="5" t="s">
        <v>76</v>
      </c>
      <c r="Z45" s="4">
        <v>17.587740709174611</v>
      </c>
      <c r="AA45">
        <f t="shared" si="55"/>
        <v>0.1758774070917461</v>
      </c>
      <c r="AC45">
        <f t="shared" si="21"/>
        <v>2.7200948763686128</v>
      </c>
      <c r="AD45">
        <f t="shared" si="22"/>
        <v>0.49324566555955696</v>
      </c>
      <c r="AE45">
        <f t="shared" si="23"/>
        <v>1.7408823958370361</v>
      </c>
      <c r="AF45">
        <f t="shared" si="56"/>
        <v>-1.3699137120364382</v>
      </c>
      <c r="AH45" s="5" t="s">
        <v>76</v>
      </c>
      <c r="AI45" s="4">
        <v>17.587740709174611</v>
      </c>
      <c r="AJ45">
        <f t="shared" si="57"/>
        <v>0.1758774070917461</v>
      </c>
      <c r="AL45">
        <f t="shared" si="25"/>
        <v>2.6082890961140333</v>
      </c>
      <c r="AM45">
        <f t="shared" si="26"/>
        <v>0.47297147697364295</v>
      </c>
      <c r="AN45">
        <f t="shared" si="27"/>
        <v>1.6693258055544677</v>
      </c>
      <c r="AO45">
        <f t="shared" si="58"/>
        <v>-1.3136052822142552</v>
      </c>
      <c r="AQ45" s="34"/>
      <c r="AR45" s="34"/>
      <c r="AS45">
        <f t="shared" si="59"/>
        <v>17.148576543250861</v>
      </c>
      <c r="AT45">
        <f t="shared" si="60"/>
        <v>1.6742006471792887</v>
      </c>
      <c r="AU45">
        <f t="shared" si="61"/>
        <v>6.1647547471212052</v>
      </c>
      <c r="AV45">
        <f t="shared" si="62"/>
        <v>0.23900621507851683</v>
      </c>
      <c r="AW45" s="34"/>
      <c r="AX45" s="34"/>
      <c r="AY45">
        <f t="shared" si="63"/>
        <v>15.181762567128057</v>
      </c>
      <c r="AZ45">
        <f t="shared" si="64"/>
        <v>1.6376227794931335</v>
      </c>
      <c r="BA45">
        <f t="shared" si="65"/>
        <v>5.7023729534825041</v>
      </c>
      <c r="BB45">
        <f t="shared" si="66"/>
        <v>0.2541288868708852</v>
      </c>
      <c r="BC45" s="34"/>
      <c r="BD45" s="34"/>
      <c r="BE45">
        <f t="shared" si="28"/>
        <v>13.575804075054078</v>
      </c>
      <c r="BF45">
        <f t="shared" si="29"/>
        <v>1.6047556098369118</v>
      </c>
      <c r="BG45">
        <f t="shared" si="30"/>
        <v>5.3085875701787639</v>
      </c>
      <c r="BH45">
        <f t="shared" si="67"/>
        <v>0.26884903039750196</v>
      </c>
      <c r="BL45" s="5" t="s">
        <v>76</v>
      </c>
      <c r="BM45" s="5">
        <v>489.42</v>
      </c>
      <c r="BN45" s="5">
        <v>67.461600000000004</v>
      </c>
      <c r="BO45" s="5">
        <v>16.290299999999998</v>
      </c>
      <c r="BP45" s="5">
        <v>2.2896999999999998</v>
      </c>
      <c r="BU45" s="5" t="s">
        <v>76</v>
      </c>
      <c r="BV45" s="4">
        <v>17.587740709174611</v>
      </c>
      <c r="BW45" s="5">
        <v>489.42</v>
      </c>
      <c r="BX45" s="5">
        <v>67.461600000000004</v>
      </c>
      <c r="BY45" s="5">
        <v>16.290299999999998</v>
      </c>
      <c r="BZ45" s="5">
        <v>2.2896999999999998</v>
      </c>
      <c r="CA45">
        <f t="shared" si="68"/>
        <v>28.539978158864752</v>
      </c>
      <c r="CB45">
        <f t="shared" si="69"/>
        <v>40.29481180386594</v>
      </c>
      <c r="CC45">
        <f t="shared" si="70"/>
        <v>2.6424895503924439</v>
      </c>
      <c r="CD45">
        <f t="shared" si="71"/>
        <v>9.580085602576494</v>
      </c>
      <c r="CM45" s="5" t="s">
        <v>76</v>
      </c>
      <c r="CN45" s="4">
        <v>17.587740709174611</v>
      </c>
      <c r="CO45" s="5">
        <v>489.42</v>
      </c>
      <c r="CP45" s="5">
        <v>67.461600000000004</v>
      </c>
      <c r="CQ45" s="5">
        <v>16.290299999999998</v>
      </c>
      <c r="CR45" s="5">
        <v>2.2896999999999998</v>
      </c>
      <c r="CS45">
        <f t="shared" si="34"/>
        <v>32.237363602280595</v>
      </c>
      <c r="CT45">
        <f t="shared" si="35"/>
        <v>41.194834881864729</v>
      </c>
      <c r="CU45">
        <f t="shared" si="36"/>
        <v>2.8567580782402748</v>
      </c>
      <c r="CV45">
        <f t="shared" si="72"/>
        <v>9.0099949997550794</v>
      </c>
      <c r="DD45" s="5" t="s">
        <v>76</v>
      </c>
      <c r="DE45" s="4">
        <v>17.587740709174611</v>
      </c>
      <c r="DF45" s="5">
        <v>489.42</v>
      </c>
      <c r="DG45" s="5">
        <v>67.461600000000004</v>
      </c>
      <c r="DH45" s="5">
        <v>16.290299999999998</v>
      </c>
      <c r="DI45" s="5">
        <v>2.2896999999999998</v>
      </c>
      <c r="DJ45">
        <f t="shared" si="38"/>
        <v>36.050903305191554</v>
      </c>
      <c r="DK45">
        <f t="shared" si="73"/>
        <v>42.038550659346811</v>
      </c>
      <c r="DL45">
        <f t="shared" si="74"/>
        <v>3.0686693559528924</v>
      </c>
      <c r="DM45">
        <f t="shared" si="41"/>
        <v>8.5166756845453548</v>
      </c>
      <c r="DN45" t="s">
        <v>6</v>
      </c>
      <c r="DO45">
        <f>AVERAGE(CA39:CA82)</f>
        <v>30.012865211820834</v>
      </c>
      <c r="DP45">
        <f>AVERAGE(CS39:CS82)</f>
        <v>33.871573394181787</v>
      </c>
      <c r="DQ45">
        <f>AVERAGE(DJ39:DJ82)</f>
        <v>37.848306444274868</v>
      </c>
      <c r="DS45" t="s">
        <v>6</v>
      </c>
      <c r="DT45" s="15">
        <v>30.012865211820834</v>
      </c>
      <c r="DU45" s="15">
        <v>33.871573394181787</v>
      </c>
      <c r="DV45" s="15">
        <v>37.848306444274868</v>
      </c>
      <c r="EA45" s="3" t="s">
        <v>113</v>
      </c>
      <c r="EB45" s="3"/>
      <c r="EC45" s="3">
        <v>151.13900000000001</v>
      </c>
      <c r="ED45" s="3">
        <v>15.626099999999999</v>
      </c>
      <c r="EE45" s="3">
        <v>10.112299999999999</v>
      </c>
      <c r="EF45" s="3">
        <v>6.2318400000000003E-2</v>
      </c>
      <c r="EI45">
        <v>17.41861273800853</v>
      </c>
      <c r="EJ45">
        <v>1.7113322310862509</v>
      </c>
      <c r="EK45">
        <v>6.3604344130973791</v>
      </c>
      <c r="EL45">
        <v>0.24383419944959084</v>
      </c>
      <c r="EO45">
        <v>15.410503157645774</v>
      </c>
      <c r="EP45">
        <v>1.6723698236172724</v>
      </c>
      <c r="EQ45">
        <v>5.8755004738610568</v>
      </c>
      <c r="ER45">
        <v>0.25904019155592167</v>
      </c>
      <c r="EU45">
        <v>13.771880091844125</v>
      </c>
      <c r="EV45">
        <v>1.6373915800370915</v>
      </c>
      <c r="EW45">
        <v>5.463039341742661</v>
      </c>
      <c r="EX45">
        <v>0.27382928571385862</v>
      </c>
      <c r="FA45">
        <f t="shared" si="42"/>
        <v>8.6768678007408138</v>
      </c>
      <c r="FB45">
        <f t="shared" si="43"/>
        <v>9.1309564070335369</v>
      </c>
      <c r="FC45">
        <f t="shared" si="44"/>
        <v>1.5898756819466284</v>
      </c>
      <c r="FD45">
        <f t="shared" si="45"/>
        <v>0.25557694589467717</v>
      </c>
      <c r="FG45">
        <f t="shared" si="46"/>
        <v>9.8075318147554338</v>
      </c>
      <c r="FH45">
        <f t="shared" si="47"/>
        <v>9.3436868922935599</v>
      </c>
      <c r="FI45">
        <f t="shared" si="48"/>
        <v>1.7210959381226549</v>
      </c>
      <c r="FJ45">
        <f t="shared" si="49"/>
        <v>0.24057425075886993</v>
      </c>
      <c r="FM45">
        <f t="shared" si="50"/>
        <v>10.974463834426381</v>
      </c>
      <c r="FN45">
        <f t="shared" si="51"/>
        <v>9.5432883560119599</v>
      </c>
      <c r="FO45">
        <f t="shared" si="52"/>
        <v>1.8510392049957791</v>
      </c>
      <c r="FP45">
        <f t="shared" si="53"/>
        <v>0.22758120935654927</v>
      </c>
    </row>
    <row r="46" spans="16:172" ht="14.4" customHeight="1">
      <c r="P46" s="3" t="s">
        <v>77</v>
      </c>
      <c r="Q46" s="4">
        <v>19.271878871771307</v>
      </c>
      <c r="R46">
        <f t="shared" si="16"/>
        <v>0.19271878871771306</v>
      </c>
      <c r="T46">
        <f t="shared" si="75"/>
        <v>2.7852151379004932</v>
      </c>
      <c r="U46">
        <f t="shared" si="76"/>
        <v>0.43572898105409691</v>
      </c>
      <c r="V46">
        <f t="shared" si="77"/>
        <v>1.7054482905897543</v>
      </c>
      <c r="W46">
        <f t="shared" si="54"/>
        <v>-1.5038417636738071</v>
      </c>
      <c r="Y46" s="3" t="s">
        <v>77</v>
      </c>
      <c r="Z46" s="4">
        <v>19.271878871771307</v>
      </c>
      <c r="AA46">
        <f t="shared" si="55"/>
        <v>0.19271878871771306</v>
      </c>
      <c r="AC46">
        <f t="shared" si="21"/>
        <v>2.6658253232768852</v>
      </c>
      <c r="AD46">
        <f t="shared" si="22"/>
        <v>0.41705121301877152</v>
      </c>
      <c r="AE46">
        <f t="shared" si="23"/>
        <v>1.6323432896535808</v>
      </c>
      <c r="AF46">
        <f t="shared" si="56"/>
        <v>-1.4393787399938496</v>
      </c>
      <c r="AH46" s="3" t="s">
        <v>77</v>
      </c>
      <c r="AI46" s="4">
        <v>19.271878871771307</v>
      </c>
      <c r="AJ46">
        <f t="shared" si="57"/>
        <v>0.19271878871771306</v>
      </c>
      <c r="AL46">
        <f t="shared" si="25"/>
        <v>2.5562502187903466</v>
      </c>
      <c r="AM46">
        <f t="shared" si="26"/>
        <v>0.39990889321118706</v>
      </c>
      <c r="AN46">
        <f t="shared" si="27"/>
        <v>1.5652480509070947</v>
      </c>
      <c r="AO46">
        <f t="shared" si="58"/>
        <v>-1.3802150451885742</v>
      </c>
      <c r="AQ46" s="34"/>
      <c r="AR46" s="34"/>
      <c r="AS46">
        <f t="shared" si="59"/>
        <v>16.203303446494669</v>
      </c>
      <c r="AT46">
        <f t="shared" si="60"/>
        <v>1.5460897183573807</v>
      </c>
      <c r="AU46">
        <f t="shared" si="61"/>
        <v>5.5038524395108102</v>
      </c>
      <c r="AV46">
        <f t="shared" si="62"/>
        <v>0.22227459130358382</v>
      </c>
      <c r="AW46" s="34"/>
      <c r="AX46" s="34"/>
      <c r="AY46">
        <f t="shared" si="63"/>
        <v>14.379812643970233</v>
      </c>
      <c r="AZ46">
        <f t="shared" si="64"/>
        <v>1.517480225688399</v>
      </c>
      <c r="BA46">
        <f t="shared" si="65"/>
        <v>5.1158485990139093</v>
      </c>
      <c r="BB46">
        <f t="shared" si="66"/>
        <v>0.23707499815520003</v>
      </c>
      <c r="BC46" s="34"/>
      <c r="BD46" s="34"/>
      <c r="BE46">
        <f t="shared" si="28"/>
        <v>12.887401661626859</v>
      </c>
      <c r="BF46">
        <f t="shared" si="29"/>
        <v>1.4916887884748142</v>
      </c>
      <c r="BG46">
        <f t="shared" si="30"/>
        <v>4.7838614299008304</v>
      </c>
      <c r="BH46">
        <f t="shared" si="67"/>
        <v>0.25152445811900936</v>
      </c>
      <c r="BL46" s="3" t="s">
        <v>77</v>
      </c>
      <c r="BM46" s="3">
        <v>481.97399999999999</v>
      </c>
      <c r="BN46" s="3">
        <v>86.672200000000004</v>
      </c>
      <c r="BO46" s="3">
        <v>19.565799999999999</v>
      </c>
      <c r="BP46" s="3">
        <v>0.84778299999999995</v>
      </c>
      <c r="BU46" s="3" t="s">
        <v>77</v>
      </c>
      <c r="BV46" s="4">
        <v>19.271878871771307</v>
      </c>
      <c r="BW46" s="3">
        <v>481.97399999999999</v>
      </c>
      <c r="BX46" s="3">
        <v>86.672200000000004</v>
      </c>
      <c r="BY46" s="3">
        <v>19.565799999999999</v>
      </c>
      <c r="BZ46" s="3">
        <v>0.84778299999999995</v>
      </c>
      <c r="CA46">
        <f t="shared" si="68"/>
        <v>29.745415901858429</v>
      </c>
      <c r="CB46">
        <f t="shared" si="69"/>
        <v>56.058971850665657</v>
      </c>
      <c r="CC46">
        <f t="shared" si="70"/>
        <v>3.5549281553302388</v>
      </c>
      <c r="CD46">
        <f t="shared" si="71"/>
        <v>3.8141246600790883</v>
      </c>
      <c r="CM46" s="3" t="s">
        <v>77</v>
      </c>
      <c r="CN46" s="4">
        <v>19.271878871771307</v>
      </c>
      <c r="CO46" s="3">
        <v>481.97399999999999</v>
      </c>
      <c r="CP46" s="3">
        <v>86.672200000000004</v>
      </c>
      <c r="CQ46" s="3">
        <v>19.565799999999999</v>
      </c>
      <c r="CR46" s="3">
        <v>0.84778299999999995</v>
      </c>
      <c r="CS46">
        <f t="shared" si="34"/>
        <v>33.517404707084424</v>
      </c>
      <c r="CT46">
        <f t="shared" si="35"/>
        <v>57.11586782666739</v>
      </c>
      <c r="CU46">
        <f t="shared" si="36"/>
        <v>3.8245463330895579</v>
      </c>
      <c r="CV46">
        <f t="shared" si="72"/>
        <v>3.576011838435206</v>
      </c>
      <c r="DD46" s="3" t="s">
        <v>77</v>
      </c>
      <c r="DE46" s="4">
        <v>19.271878871771307</v>
      </c>
      <c r="DF46" s="3">
        <v>481.97399999999999</v>
      </c>
      <c r="DG46" s="3">
        <v>86.672200000000004</v>
      </c>
      <c r="DH46" s="3">
        <v>19.565799999999999</v>
      </c>
      <c r="DI46" s="3">
        <v>0.84778299999999995</v>
      </c>
      <c r="DJ46">
        <f t="shared" si="38"/>
        <v>37.398849873292249</v>
      </c>
      <c r="DK46">
        <f t="shared" si="73"/>
        <v>58.103406467657706</v>
      </c>
      <c r="DL46">
        <f t="shared" si="74"/>
        <v>4.0899596041195529</v>
      </c>
      <c r="DM46">
        <f t="shared" si="41"/>
        <v>3.3705787752810483</v>
      </c>
      <c r="DN46" t="s">
        <v>7</v>
      </c>
      <c r="DO46">
        <f>AVERAGE(CB39:CB82)</f>
        <v>38.156948840598382</v>
      </c>
      <c r="DP46">
        <f>AVERAGE(CT39:CT82)</f>
        <v>38.945416862204851</v>
      </c>
      <c r="DQ46">
        <f>AVERAGE(DK39:DK82)</f>
        <v>39.683654000204164</v>
      </c>
      <c r="DS46" t="s">
        <v>7</v>
      </c>
      <c r="DT46" s="15">
        <v>38.156948840598382</v>
      </c>
      <c r="DU46" s="15">
        <v>38.945416862204851</v>
      </c>
      <c r="DV46" s="15">
        <v>39.683654000204164</v>
      </c>
      <c r="EY46" t="s">
        <v>480</v>
      </c>
      <c r="FA46">
        <f>AVERAGE(FA2:FA45)</f>
        <v>3.2171706755445117</v>
      </c>
      <c r="FB46">
        <f t="shared" ref="FB46:FP46" si="78">AVERAGE(FB2:FB45)</f>
        <v>4.6549539619022573</v>
      </c>
      <c r="FC46">
        <f t="shared" si="78"/>
        <v>0.46312859731598616</v>
      </c>
      <c r="FD46">
        <f t="shared" si="78"/>
        <v>0.6695722841715166</v>
      </c>
      <c r="FG46">
        <f t="shared" si="78"/>
        <v>3.6311203336391515</v>
      </c>
      <c r="FH46">
        <f t="shared" si="78"/>
        <v>4.7515801688857007</v>
      </c>
      <c r="FI46">
        <f t="shared" si="78"/>
        <v>0.49986545549613981</v>
      </c>
      <c r="FJ46">
        <f t="shared" si="78"/>
        <v>0.62839235579722286</v>
      </c>
      <c r="FM46">
        <f t="shared" si="78"/>
        <v>4.0577678259151586</v>
      </c>
      <c r="FN46">
        <f t="shared" si="78"/>
        <v>4.8420597322479315</v>
      </c>
      <c r="FO46">
        <f t="shared" si="78"/>
        <v>0.53614804169025654</v>
      </c>
      <c r="FP46">
        <f t="shared" si="78"/>
        <v>0.59283403564761405</v>
      </c>
    </row>
    <row r="47" spans="16:172" ht="14.4" customHeight="1">
      <c r="P47" s="3" t="s">
        <v>78</v>
      </c>
      <c r="Q47" s="4">
        <v>18.203202859810062</v>
      </c>
      <c r="R47">
        <f t="shared" si="16"/>
        <v>0.18203202859810064</v>
      </c>
      <c r="T47">
        <f t="shared" si="75"/>
        <v>2.8211943498713783</v>
      </c>
      <c r="U47">
        <f t="shared" si="76"/>
        <v>0.4862437946612192</v>
      </c>
      <c r="V47">
        <f t="shared" si="77"/>
        <v>1.7774067145315242</v>
      </c>
      <c r="W47">
        <f t="shared" si="54"/>
        <v>-1.4577883723510743</v>
      </c>
      <c r="Y47" s="3" t="s">
        <v>78</v>
      </c>
      <c r="Z47" s="4">
        <v>18.203202859810062</v>
      </c>
      <c r="AA47">
        <f t="shared" si="55"/>
        <v>0.18203202859810064</v>
      </c>
      <c r="AC47">
        <f t="shared" si="21"/>
        <v>2.700262266074716</v>
      </c>
      <c r="AD47">
        <f t="shared" si="22"/>
        <v>0.46540068070692592</v>
      </c>
      <c r="AE47">
        <f t="shared" si="23"/>
        <v>1.7012171752492427</v>
      </c>
      <c r="AF47">
        <f t="shared" si="56"/>
        <v>-1.3952994532126262</v>
      </c>
      <c r="AH47" s="3" t="s">
        <v>78</v>
      </c>
      <c r="AI47" s="4">
        <v>18.203202859810062</v>
      </c>
      <c r="AJ47">
        <f t="shared" si="57"/>
        <v>0.18203202859810064</v>
      </c>
      <c r="AL47">
        <f t="shared" si="25"/>
        <v>2.5892716781458374</v>
      </c>
      <c r="AM47">
        <f t="shared" si="26"/>
        <v>0.44627102214629605</v>
      </c>
      <c r="AN47">
        <f t="shared" si="27"/>
        <v>1.6312909696180764</v>
      </c>
      <c r="AO47">
        <f t="shared" si="58"/>
        <v>-1.3379475772135458</v>
      </c>
      <c r="AQ47" s="34"/>
      <c r="AR47" s="34"/>
      <c r="AS47">
        <f t="shared" si="59"/>
        <v>16.796900072198142</v>
      </c>
      <c r="AT47">
        <f t="shared" si="60"/>
        <v>1.6261964058899463</v>
      </c>
      <c r="AU47">
        <f t="shared" si="61"/>
        <v>5.9144985304117679</v>
      </c>
      <c r="AV47">
        <f t="shared" si="62"/>
        <v>0.23275046328325813</v>
      </c>
      <c r="AW47" s="34"/>
      <c r="AX47" s="34"/>
      <c r="AY47">
        <f t="shared" si="63"/>
        <v>14.883634685489852</v>
      </c>
      <c r="AZ47">
        <f t="shared" si="64"/>
        <v>1.5926522060697925</v>
      </c>
      <c r="BA47">
        <f t="shared" si="65"/>
        <v>5.480614201522922</v>
      </c>
      <c r="BB47">
        <f t="shared" si="66"/>
        <v>0.24775883307905469</v>
      </c>
      <c r="BC47" s="34"/>
      <c r="BD47" s="34"/>
      <c r="BE47">
        <f t="shared" si="28"/>
        <v>13.320066773774846</v>
      </c>
      <c r="BF47">
        <f t="shared" si="29"/>
        <v>1.562474874448698</v>
      </c>
      <c r="BG47">
        <f t="shared" si="30"/>
        <v>5.1104679206289312</v>
      </c>
      <c r="BH47">
        <f t="shared" si="67"/>
        <v>0.26238363847904672</v>
      </c>
      <c r="BL47" s="3" t="s">
        <v>78</v>
      </c>
      <c r="BM47" s="3">
        <v>431.72300000000001</v>
      </c>
      <c r="BN47" s="3">
        <v>50.0364</v>
      </c>
      <c r="BO47" s="3">
        <v>16.8703</v>
      </c>
      <c r="BP47" s="3">
        <v>1.3749199999999999</v>
      </c>
      <c r="BU47" s="3" t="s">
        <v>78</v>
      </c>
      <c r="BV47" s="4">
        <v>18.203202859810062</v>
      </c>
      <c r="BW47" s="3">
        <v>431.72300000000001</v>
      </c>
      <c r="BX47" s="3">
        <v>50.0364</v>
      </c>
      <c r="BY47" s="3">
        <v>16.8703</v>
      </c>
      <c r="BZ47" s="3">
        <v>1.3749199999999999</v>
      </c>
      <c r="CA47">
        <f t="shared" si="68"/>
        <v>25.702540239230117</v>
      </c>
      <c r="CB47">
        <f t="shared" si="69"/>
        <v>30.768977116646166</v>
      </c>
      <c r="CC47">
        <f t="shared" si="70"/>
        <v>2.852363545828033</v>
      </c>
      <c r="CD47">
        <f t="shared" si="71"/>
        <v>5.9072707336643084</v>
      </c>
      <c r="CM47" s="3" t="s">
        <v>78</v>
      </c>
      <c r="CN47" s="4">
        <v>18.203202859810062</v>
      </c>
      <c r="CO47" s="3">
        <v>431.72300000000001</v>
      </c>
      <c r="CP47" s="3">
        <v>50.0364</v>
      </c>
      <c r="CQ47" s="3">
        <v>16.8703</v>
      </c>
      <c r="CR47" s="3">
        <v>1.3749199999999999</v>
      </c>
      <c r="CS47">
        <f t="shared" si="34"/>
        <v>29.006557142986683</v>
      </c>
      <c r="CT47">
        <f t="shared" si="35"/>
        <v>31.417028657798078</v>
      </c>
      <c r="CU47">
        <f t="shared" si="36"/>
        <v>3.0781768939897605</v>
      </c>
      <c r="CV47">
        <f t="shared" si="72"/>
        <v>5.5494287848913606</v>
      </c>
      <c r="DD47" s="3" t="s">
        <v>78</v>
      </c>
      <c r="DE47" s="4">
        <v>18.203202859810062</v>
      </c>
      <c r="DF47" s="3">
        <v>431.72300000000001</v>
      </c>
      <c r="DG47" s="3">
        <v>50.0364</v>
      </c>
      <c r="DH47" s="3">
        <v>16.8703</v>
      </c>
      <c r="DI47" s="3">
        <v>1.3749199999999999</v>
      </c>
      <c r="DJ47">
        <f t="shared" si="38"/>
        <v>32.411474156420589</v>
      </c>
      <c r="DK47">
        <f t="shared" si="73"/>
        <v>32.023810954179211</v>
      </c>
      <c r="DL47">
        <f t="shared" si="74"/>
        <v>3.3011262886322585</v>
      </c>
      <c r="DM47">
        <f t="shared" si="41"/>
        <v>5.2401133240241942</v>
      </c>
      <c r="DN47" t="s">
        <v>8</v>
      </c>
      <c r="DO47">
        <f>AVERAGE(CC39:CC82)</f>
        <v>3.797068164089374</v>
      </c>
      <c r="DP47">
        <f>AVERAGE(CU39:CU82)</f>
        <v>4.0976709485731844</v>
      </c>
      <c r="DQ47">
        <f>AVERAGE(DL39:DL82)</f>
        <v>4.3945135660578289</v>
      </c>
      <c r="DS47" t="s">
        <v>8</v>
      </c>
      <c r="DT47" s="15">
        <v>3.797068164089374</v>
      </c>
      <c r="DU47" s="15">
        <v>4.0976709485731844</v>
      </c>
      <c r="DV47" s="15">
        <v>4.3945135660578289</v>
      </c>
      <c r="EY47" t="s">
        <v>477</v>
      </c>
      <c r="FA47" t="s">
        <v>6</v>
      </c>
      <c r="FB47" t="s">
        <v>7</v>
      </c>
      <c r="FC47" t="s">
        <v>8</v>
      </c>
      <c r="FD47" t="s">
        <v>165</v>
      </c>
      <c r="FE47" t="s">
        <v>478</v>
      </c>
      <c r="FG47" t="s">
        <v>6</v>
      </c>
      <c r="FH47" t="s">
        <v>7</v>
      </c>
      <c r="FI47" t="s">
        <v>8</v>
      </c>
      <c r="FJ47" t="s">
        <v>165</v>
      </c>
      <c r="FK47" t="s">
        <v>479</v>
      </c>
      <c r="FM47" t="s">
        <v>6</v>
      </c>
      <c r="FN47" t="s">
        <v>7</v>
      </c>
      <c r="FO47" t="s">
        <v>8</v>
      </c>
      <c r="FP47" t="s">
        <v>165</v>
      </c>
    </row>
    <row r="48" spans="16:172" ht="14.4" customHeight="1">
      <c r="P48" s="6" t="s">
        <v>79</v>
      </c>
      <c r="Q48" s="4">
        <v>18.7790711098698</v>
      </c>
      <c r="R48">
        <f t="shared" si="16"/>
        <v>0.18779071109869799</v>
      </c>
      <c r="T48">
        <f t="shared" si="75"/>
        <v>2.8018065414015521</v>
      </c>
      <c r="U48">
        <f t="shared" si="76"/>
        <v>0.45902331156958392</v>
      </c>
      <c r="V48">
        <f t="shared" si="77"/>
        <v>1.7386310975918724</v>
      </c>
      <c r="W48">
        <f t="shared" si="54"/>
        <v>-1.4826047671924514</v>
      </c>
      <c r="Y48" s="6" t="s">
        <v>79</v>
      </c>
      <c r="Z48" s="4">
        <v>18.7790711098698</v>
      </c>
      <c r="AA48">
        <f t="shared" si="55"/>
        <v>0.18779071109869799</v>
      </c>
      <c r="AC48">
        <f t="shared" si="21"/>
        <v>2.6817055269279284</v>
      </c>
      <c r="AD48">
        <f t="shared" si="22"/>
        <v>0.43934701894483619</v>
      </c>
      <c r="AE48">
        <f t="shared" si="23"/>
        <v>1.6641036969556673</v>
      </c>
      <c r="AF48">
        <f t="shared" si="56"/>
        <v>-1.4190520793205144</v>
      </c>
      <c r="AH48" s="6" t="s">
        <v>79</v>
      </c>
      <c r="AI48" s="4">
        <v>18.7790711098698</v>
      </c>
      <c r="AJ48">
        <f t="shared" si="57"/>
        <v>0.18779071109869799</v>
      </c>
      <c r="AL48">
        <f t="shared" si="25"/>
        <v>2.5714776883859596</v>
      </c>
      <c r="AM48">
        <f t="shared" si="26"/>
        <v>0.42128826052342794</v>
      </c>
      <c r="AN48">
        <f t="shared" si="27"/>
        <v>1.5957029900983211</v>
      </c>
      <c r="AO48">
        <f t="shared" si="58"/>
        <v>-1.3607238841061893</v>
      </c>
      <c r="AQ48" s="34"/>
      <c r="AR48" s="34"/>
      <c r="AS48">
        <f t="shared" si="59"/>
        <v>16.474381556796803</v>
      </c>
      <c r="AT48">
        <f t="shared" si="60"/>
        <v>1.5825275935546566</v>
      </c>
      <c r="AU48">
        <f t="shared" si="61"/>
        <v>5.6895496512140822</v>
      </c>
      <c r="AV48">
        <f t="shared" si="62"/>
        <v>0.22704551677075449</v>
      </c>
      <c r="AW48" s="34"/>
      <c r="AX48" s="34"/>
      <c r="AY48">
        <f t="shared" si="63"/>
        <v>14.609989790028896</v>
      </c>
      <c r="AZ48">
        <f t="shared" si="64"/>
        <v>1.5516936610663508</v>
      </c>
      <c r="BA48">
        <f t="shared" si="65"/>
        <v>5.2809378072484465</v>
      </c>
      <c r="BB48">
        <f t="shared" si="66"/>
        <v>0.24194325124299823</v>
      </c>
      <c r="BC48" s="34"/>
      <c r="BD48" s="34"/>
      <c r="BE48">
        <f t="shared" si="28"/>
        <v>13.085145930018117</v>
      </c>
      <c r="BF48">
        <f t="shared" si="29"/>
        <v>1.5239235020866646</v>
      </c>
      <c r="BG48">
        <f t="shared" si="30"/>
        <v>4.9317948567214902</v>
      </c>
      <c r="BH48">
        <f t="shared" si="67"/>
        <v>0.25647505152638955</v>
      </c>
      <c r="BL48" s="6" t="s">
        <v>79</v>
      </c>
      <c r="BM48" s="6">
        <v>509.19799999999998</v>
      </c>
      <c r="BN48" s="6">
        <v>50.235900000000001</v>
      </c>
      <c r="BO48" s="6">
        <v>22.5091</v>
      </c>
      <c r="BP48" s="6">
        <v>0.27980699999999997</v>
      </c>
      <c r="BU48" s="6" t="s">
        <v>79</v>
      </c>
      <c r="BV48" s="4">
        <v>18.7790711098698</v>
      </c>
      <c r="BW48" s="6">
        <v>509.19799999999998</v>
      </c>
      <c r="BX48" s="6">
        <v>50.235900000000001</v>
      </c>
      <c r="BY48" s="6">
        <v>22.5091</v>
      </c>
      <c r="BZ48" s="6">
        <v>0.27980699999999997</v>
      </c>
      <c r="CA48">
        <f t="shared" si="68"/>
        <v>30.908474363331784</v>
      </c>
      <c r="CB48">
        <f t="shared" si="69"/>
        <v>31.744091038034075</v>
      </c>
      <c r="CC48">
        <f t="shared" si="70"/>
        <v>3.9562182211024077</v>
      </c>
      <c r="CD48">
        <f t="shared" si="71"/>
        <v>1.2323828454297039</v>
      </c>
      <c r="CM48" s="6" t="s">
        <v>79</v>
      </c>
      <c r="CN48" s="4">
        <v>18.7790711098698</v>
      </c>
      <c r="CO48" s="6">
        <v>509.19799999999998</v>
      </c>
      <c r="CP48" s="6">
        <v>50.235900000000001</v>
      </c>
      <c r="CQ48" s="6">
        <v>22.5091</v>
      </c>
      <c r="CR48" s="6">
        <v>0.27980699999999997</v>
      </c>
      <c r="CS48">
        <f t="shared" si="34"/>
        <v>34.852727983938777</v>
      </c>
      <c r="CT48">
        <f t="shared" si="35"/>
        <v>32.37488253027793</v>
      </c>
      <c r="CU48">
        <f t="shared" si="36"/>
        <v>4.2623300674180875</v>
      </c>
      <c r="CV48">
        <f t="shared" si="72"/>
        <v>1.156498470457326</v>
      </c>
      <c r="DD48" s="6" t="s">
        <v>79</v>
      </c>
      <c r="DE48" s="4">
        <v>18.7790711098698</v>
      </c>
      <c r="DF48" s="6">
        <v>509.19799999999998</v>
      </c>
      <c r="DG48" s="6">
        <v>50.235900000000001</v>
      </c>
      <c r="DH48" s="6">
        <v>22.5091</v>
      </c>
      <c r="DI48" s="6">
        <v>0.27980699999999997</v>
      </c>
      <c r="DJ48">
        <f t="shared" si="38"/>
        <v>38.914201089027898</v>
      </c>
      <c r="DK48">
        <f t="shared" si="73"/>
        <v>32.964843662567986</v>
      </c>
      <c r="DL48">
        <f t="shared" si="74"/>
        <v>4.5640787287254234</v>
      </c>
      <c r="DM48">
        <f t="shared" si="41"/>
        <v>1.0909716104344354</v>
      </c>
      <c r="DN48" t="s">
        <v>165</v>
      </c>
      <c r="DO48">
        <f>AVERAGE(CD39:CD41,CD43,CD45:CD59,CD61:CD63,CD66:CD74,CD76:CD80,CD82)</f>
        <v>4.4451304016258026</v>
      </c>
      <c r="DP48">
        <f>AVERAGE(CV39:CV41,CV43,CV45:CV59,CV61:CV63,CV66:CV74,CV76:CV80,CV82)</f>
        <v>4.1708475195965464</v>
      </c>
      <c r="DQ48">
        <f>AVERAGE(DM39:DM41,DM43,DM45:DM59,DM61:DM63,DM66:DM74,DM76:DM80,DM82)</f>
        <v>3.9340576948905204</v>
      </c>
      <c r="DS48" t="s">
        <v>165</v>
      </c>
      <c r="DT48" s="15">
        <v>4.4451304016258026</v>
      </c>
      <c r="DU48" s="15">
        <v>4.1708475195965464</v>
      </c>
      <c r="DV48" s="15">
        <v>3.9340576948905204</v>
      </c>
    </row>
    <row r="49" spans="16:117">
      <c r="P49" s="5" t="s">
        <v>80</v>
      </c>
      <c r="Q49" s="4">
        <v>17.067164405510514</v>
      </c>
      <c r="R49">
        <f t="shared" si="16"/>
        <v>0.17067164405510515</v>
      </c>
      <c r="T49">
        <f t="shared" si="75"/>
        <v>2.8594414592823099</v>
      </c>
      <c r="U49">
        <f t="shared" si="76"/>
        <v>0.53994273627416745</v>
      </c>
      <c r="V49">
        <f t="shared" si="77"/>
        <v>1.8539009333533878</v>
      </c>
      <c r="W49">
        <f t="shared" si="54"/>
        <v>-1.4088320723050816</v>
      </c>
      <c r="Y49" s="5" t="s">
        <v>80</v>
      </c>
      <c r="Z49" s="4">
        <v>17.067164405510514</v>
      </c>
      <c r="AA49">
        <f t="shared" si="55"/>
        <v>0.17067164405510515</v>
      </c>
      <c r="AC49">
        <f t="shared" si="21"/>
        <v>2.736869891612276</v>
      </c>
      <c r="AD49">
        <f t="shared" si="22"/>
        <v>0.51679778696165968</v>
      </c>
      <c r="AE49">
        <f t="shared" si="23"/>
        <v>1.7744324263243618</v>
      </c>
      <c r="AF49">
        <f t="shared" si="56"/>
        <v>-1.3484416925245499</v>
      </c>
      <c r="AH49" s="5" t="s">
        <v>80</v>
      </c>
      <c r="AI49" s="4">
        <v>17.067164405510514</v>
      </c>
      <c r="AJ49">
        <f t="shared" si="57"/>
        <v>0.17067164405510515</v>
      </c>
      <c r="AL49">
        <f t="shared" si="25"/>
        <v>2.6243745972953763</v>
      </c>
      <c r="AM49">
        <f t="shared" si="26"/>
        <v>0.49555552063224861</v>
      </c>
      <c r="AN49">
        <f t="shared" si="27"/>
        <v>1.701496807917154</v>
      </c>
      <c r="AO49">
        <f t="shared" si="58"/>
        <v>-1.2930158407021362</v>
      </c>
      <c r="AS49">
        <f t="shared" si="59"/>
        <v>17.451776686002326</v>
      </c>
      <c r="AT49">
        <f t="shared" si="60"/>
        <v>1.7159086000518302</v>
      </c>
      <c r="AU49">
        <f t="shared" si="61"/>
        <v>6.3846772072624765</v>
      </c>
      <c r="AV49">
        <f t="shared" si="62"/>
        <v>0.24442859143264939</v>
      </c>
      <c r="AY49">
        <f t="shared" si="63"/>
        <v>15.438584942769673</v>
      </c>
      <c r="AZ49">
        <f t="shared" si="64"/>
        <v>1.6766500535276894</v>
      </c>
      <c r="BA49">
        <f t="shared" si="65"/>
        <v>5.896933242245324</v>
      </c>
      <c r="BB49">
        <f t="shared" si="66"/>
        <v>0.25964455160499317</v>
      </c>
      <c r="BE49">
        <f t="shared" si="28"/>
        <v>13.795943467153736</v>
      </c>
      <c r="BF49">
        <f t="shared" si="29"/>
        <v>1.6414098228543683</v>
      </c>
      <c r="BG49">
        <f t="shared" si="30"/>
        <v>5.4821469745906093</v>
      </c>
      <c r="BH49">
        <f t="shared" si="67"/>
        <v>0.27444186083501304</v>
      </c>
      <c r="BL49" s="5" t="s">
        <v>80</v>
      </c>
      <c r="BM49" s="5">
        <v>453.33300000000003</v>
      </c>
      <c r="BN49" s="5">
        <v>75.002300000000005</v>
      </c>
      <c r="BO49" s="5">
        <v>15.065</v>
      </c>
      <c r="BP49" s="5">
        <v>1.85107</v>
      </c>
      <c r="BU49" s="5" t="s">
        <v>80</v>
      </c>
      <c r="BV49" s="4">
        <v>17.067164405510514</v>
      </c>
      <c r="BW49" s="5">
        <v>453.33300000000003</v>
      </c>
      <c r="BX49" s="5">
        <v>75.002300000000005</v>
      </c>
      <c r="BY49" s="5">
        <v>15.065</v>
      </c>
      <c r="BZ49" s="5">
        <v>1.85107</v>
      </c>
      <c r="CA49">
        <f t="shared" si="68"/>
        <v>25.976323680763585</v>
      </c>
      <c r="CB49">
        <f t="shared" si="69"/>
        <v>43.709962172655644</v>
      </c>
      <c r="CC49">
        <f t="shared" si="70"/>
        <v>2.3595554655235795</v>
      </c>
      <c r="CD49">
        <f t="shared" si="71"/>
        <v>7.5730502276778431</v>
      </c>
      <c r="CM49" s="5" t="s">
        <v>80</v>
      </c>
      <c r="CN49" s="4">
        <v>17.067164405510514</v>
      </c>
      <c r="CO49" s="5">
        <v>453.33300000000003</v>
      </c>
      <c r="CP49" s="5">
        <v>75.002300000000005</v>
      </c>
      <c r="CQ49" s="5">
        <v>15.065</v>
      </c>
      <c r="CR49" s="5">
        <v>1.85107</v>
      </c>
      <c r="CS49">
        <f t="shared" si="34"/>
        <v>29.363636737465939</v>
      </c>
      <c r="CT49">
        <f t="shared" si="35"/>
        <v>44.733425345494354</v>
      </c>
      <c r="CU49">
        <f t="shared" si="36"/>
        <v>2.5547177458403496</v>
      </c>
      <c r="CV49">
        <f t="shared" si="72"/>
        <v>7.1292464585049373</v>
      </c>
      <c r="DD49" s="5" t="s">
        <v>80</v>
      </c>
      <c r="DE49" s="4">
        <v>17.067164405510514</v>
      </c>
      <c r="DF49" s="5">
        <v>453.33300000000003</v>
      </c>
      <c r="DG49" s="5">
        <v>75.002300000000005</v>
      </c>
      <c r="DH49" s="5">
        <v>15.065</v>
      </c>
      <c r="DI49" s="5">
        <v>1.85107</v>
      </c>
      <c r="DJ49">
        <f t="shared" si="38"/>
        <v>32.859876606433204</v>
      </c>
      <c r="DK49">
        <f t="shared" si="73"/>
        <v>45.693829143518215</v>
      </c>
      <c r="DL49">
        <f t="shared" si="74"/>
        <v>2.7480109653800389</v>
      </c>
      <c r="DM49">
        <f t="shared" si="41"/>
        <v>6.744852969470327</v>
      </c>
    </row>
    <row r="50" spans="16:117">
      <c r="P50" s="3" t="s">
        <v>81</v>
      </c>
      <c r="Q50" s="4">
        <v>17.306448029129417</v>
      </c>
      <c r="R50">
        <f t="shared" si="16"/>
        <v>0.17306448029129418</v>
      </c>
      <c r="T50">
        <f t="shared" si="75"/>
        <v>2.8513854758794954</v>
      </c>
      <c r="U50">
        <f t="shared" si="76"/>
        <v>0.52863213557661559</v>
      </c>
      <c r="V50">
        <f t="shared" si="77"/>
        <v>1.8377889665477583</v>
      </c>
      <c r="W50">
        <f t="shared" si="54"/>
        <v>-1.4191437310606845</v>
      </c>
      <c r="Y50" s="3" t="s">
        <v>81</v>
      </c>
      <c r="Z50" s="4">
        <v>17.306448029129417</v>
      </c>
      <c r="AA50">
        <f t="shared" si="55"/>
        <v>0.17306448029129418</v>
      </c>
      <c r="AC50">
        <f t="shared" si="21"/>
        <v>2.7291592324725622</v>
      </c>
      <c r="AD50">
        <f t="shared" si="22"/>
        <v>0.50597202152950138</v>
      </c>
      <c r="AE50">
        <f t="shared" si="23"/>
        <v>1.7590111080449342</v>
      </c>
      <c r="AF50">
        <f t="shared" si="56"/>
        <v>-1.3583113362233834</v>
      </c>
      <c r="AH50" s="3" t="s">
        <v>81</v>
      </c>
      <c r="AI50" s="4">
        <v>17.306448029129417</v>
      </c>
      <c r="AJ50">
        <f t="shared" si="57"/>
        <v>0.17306448029129418</v>
      </c>
      <c r="AL50">
        <f t="shared" si="25"/>
        <v>2.6169808742555327</v>
      </c>
      <c r="AM50">
        <f t="shared" si="26"/>
        <v>0.48517473348430795</v>
      </c>
      <c r="AN50">
        <f t="shared" si="27"/>
        <v>1.6867093618374664</v>
      </c>
      <c r="AO50">
        <f t="shared" si="58"/>
        <v>-1.3024798061931362</v>
      </c>
      <c r="AS50">
        <f t="shared" si="59"/>
        <v>17.31175024530701</v>
      </c>
      <c r="AT50">
        <f t="shared" si="60"/>
        <v>1.6966099882276728</v>
      </c>
      <c r="AU50">
        <f t="shared" si="61"/>
        <v>6.2826317838067212</v>
      </c>
      <c r="AV50">
        <f t="shared" si="62"/>
        <v>0.24192107773913502</v>
      </c>
      <c r="AY50">
        <f t="shared" si="63"/>
        <v>15.320001044213027</v>
      </c>
      <c r="AZ50">
        <f t="shared" si="64"/>
        <v>1.6585969290958789</v>
      </c>
      <c r="BA50">
        <f t="shared" si="65"/>
        <v>5.8066923628998337</v>
      </c>
      <c r="BB50">
        <f t="shared" si="66"/>
        <v>0.25709455686160448</v>
      </c>
      <c r="BE50">
        <f t="shared" si="28"/>
        <v>13.694316246816541</v>
      </c>
      <c r="BF50">
        <f t="shared" si="29"/>
        <v>1.6244588313985804</v>
      </c>
      <c r="BG50">
        <f t="shared" si="30"/>
        <v>5.4016764648238933</v>
      </c>
      <c r="BH50">
        <f t="shared" si="67"/>
        <v>0.27185680427237618</v>
      </c>
      <c r="BL50" s="3" t="s">
        <v>81</v>
      </c>
      <c r="BM50" s="3">
        <v>487.26299999999998</v>
      </c>
      <c r="BN50" s="3">
        <v>66.052199999999999</v>
      </c>
      <c r="BO50" s="3">
        <v>17.1995</v>
      </c>
      <c r="BP50" s="3">
        <v>1.36764</v>
      </c>
      <c r="BU50" s="3" t="s">
        <v>81</v>
      </c>
      <c r="BV50" s="4">
        <v>17.306448029129417</v>
      </c>
      <c r="BW50" s="3">
        <v>487.26299999999998</v>
      </c>
      <c r="BX50" s="3">
        <v>66.052199999999999</v>
      </c>
      <c r="BY50" s="3">
        <v>17.1995</v>
      </c>
      <c r="BZ50" s="3">
        <v>1.36764</v>
      </c>
      <c r="CA50">
        <f t="shared" si="68"/>
        <v>28.146374173350303</v>
      </c>
      <c r="CB50">
        <f t="shared" si="69"/>
        <v>38.93187029330177</v>
      </c>
      <c r="CC50">
        <f t="shared" si="70"/>
        <v>2.7376266176112933</v>
      </c>
      <c r="CD50">
        <f t="shared" si="71"/>
        <v>5.6532486246392084</v>
      </c>
      <c r="CM50" s="3" t="s">
        <v>81</v>
      </c>
      <c r="CN50" s="4">
        <v>17.306448029129417</v>
      </c>
      <c r="CO50" s="3">
        <v>487.26299999999998</v>
      </c>
      <c r="CP50" s="3">
        <v>66.052199999999999</v>
      </c>
      <c r="CQ50" s="3">
        <v>17.1995</v>
      </c>
      <c r="CR50" s="3">
        <v>1.36764</v>
      </c>
      <c r="CS50">
        <f t="shared" si="34"/>
        <v>31.805676683296216</v>
      </c>
      <c r="CT50">
        <f t="shared" si="35"/>
        <v>39.824142226047556</v>
      </c>
      <c r="CU50">
        <f t="shared" si="36"/>
        <v>2.9620132986364469</v>
      </c>
      <c r="CV50">
        <f t="shared" si="72"/>
        <v>5.3195992038688269</v>
      </c>
      <c r="DD50" s="3" t="s">
        <v>81</v>
      </c>
      <c r="DE50" s="4">
        <v>17.306448029129417</v>
      </c>
      <c r="DF50" s="3">
        <v>487.26299999999998</v>
      </c>
      <c r="DG50" s="3">
        <v>66.052199999999999</v>
      </c>
      <c r="DH50" s="3">
        <v>17.1995</v>
      </c>
      <c r="DI50" s="3">
        <v>1.36764</v>
      </c>
      <c r="DJ50">
        <f t="shared" si="38"/>
        <v>35.581404081658469</v>
      </c>
      <c r="DK50">
        <f t="shared" si="73"/>
        <v>40.661048912598332</v>
      </c>
      <c r="DL50">
        <f t="shared" si="74"/>
        <v>3.1841040669511371</v>
      </c>
      <c r="DM50">
        <f t="shared" si="41"/>
        <v>5.0307366911800635</v>
      </c>
    </row>
    <row r="51" spans="16:117">
      <c r="P51" s="6" t="s">
        <v>82</v>
      </c>
      <c r="Q51" s="4">
        <v>17.965881190617672</v>
      </c>
      <c r="R51">
        <f t="shared" si="16"/>
        <v>0.17965881190617672</v>
      </c>
      <c r="T51">
        <f t="shared" si="75"/>
        <v>2.8291842799770301</v>
      </c>
      <c r="U51">
        <f t="shared" si="76"/>
        <v>0.49746165652955465</v>
      </c>
      <c r="V51">
        <f t="shared" si="77"/>
        <v>1.7933865747428281</v>
      </c>
      <c r="W51">
        <f t="shared" si="54"/>
        <v>-1.4475612618158398</v>
      </c>
      <c r="Y51" s="6" t="s">
        <v>82</v>
      </c>
      <c r="Z51" s="4">
        <v>17.965881190617672</v>
      </c>
      <c r="AA51">
        <f t="shared" si="55"/>
        <v>0.17965881190617672</v>
      </c>
      <c r="AC51">
        <f t="shared" si="21"/>
        <v>2.7079097033290305</v>
      </c>
      <c r="AD51">
        <f t="shared" si="22"/>
        <v>0.4761376826119828</v>
      </c>
      <c r="AE51">
        <f t="shared" si="23"/>
        <v>1.7165120497578705</v>
      </c>
      <c r="AF51">
        <f t="shared" si="56"/>
        <v>-1.3855107335271042</v>
      </c>
      <c r="AH51" s="6" t="s">
        <v>82</v>
      </c>
      <c r="AI51" s="4">
        <v>17.965881190617672</v>
      </c>
      <c r="AJ51">
        <f t="shared" si="57"/>
        <v>0.17965881190617672</v>
      </c>
      <c r="AL51">
        <f t="shared" si="25"/>
        <v>2.5966047779494272</v>
      </c>
      <c r="AM51">
        <f t="shared" si="26"/>
        <v>0.4565666942705357</v>
      </c>
      <c r="AN51">
        <f t="shared" si="27"/>
        <v>1.6459571692252553</v>
      </c>
      <c r="AO51">
        <f t="shared" si="58"/>
        <v>-1.3285612094649513</v>
      </c>
      <c r="AS51">
        <f t="shared" si="59"/>
        <v>16.931643709063021</v>
      </c>
      <c r="AT51">
        <f t="shared" si="60"/>
        <v>1.644541556846969</v>
      </c>
      <c r="AU51">
        <f t="shared" si="61"/>
        <v>6.0097705798151768</v>
      </c>
      <c r="AV51">
        <f t="shared" si="62"/>
        <v>0.23514304172645017</v>
      </c>
      <c r="AY51">
        <f t="shared" si="63"/>
        <v>14.997892681442554</v>
      </c>
      <c r="AZ51">
        <f t="shared" si="64"/>
        <v>1.6098446483166924</v>
      </c>
      <c r="BA51">
        <f t="shared" si="65"/>
        <v>5.5650838375254725</v>
      </c>
      <c r="BB51">
        <f t="shared" si="66"/>
        <v>0.25019598367727625</v>
      </c>
      <c r="BE51">
        <f t="shared" si="28"/>
        <v>13.418103168832173</v>
      </c>
      <c r="BF51">
        <f t="shared" si="29"/>
        <v>1.5786447002363184</v>
      </c>
      <c r="BG51">
        <f t="shared" si="30"/>
        <v>5.1859713842950956</v>
      </c>
      <c r="BH51">
        <f t="shared" si="67"/>
        <v>0.26485806256105099</v>
      </c>
      <c r="BL51" s="6" t="s">
        <v>82</v>
      </c>
      <c r="BM51" s="6">
        <v>487.72899999999998</v>
      </c>
      <c r="BN51" s="6">
        <v>63.4223</v>
      </c>
      <c r="BO51" s="6">
        <v>17.775200000000002</v>
      </c>
      <c r="BP51" s="6">
        <v>7.2423000000000001E-2</v>
      </c>
      <c r="BU51" s="6" t="s">
        <v>82</v>
      </c>
      <c r="BV51" s="4">
        <v>17.965881190617672</v>
      </c>
      <c r="BW51" s="6">
        <v>487.72899999999998</v>
      </c>
      <c r="BX51" s="6">
        <v>63.4223</v>
      </c>
      <c r="BY51" s="6">
        <v>17.775200000000002</v>
      </c>
      <c r="BZ51" s="6">
        <v>7.2423000000000001E-2</v>
      </c>
      <c r="CA51">
        <f t="shared" si="68"/>
        <v>28.80576796799313</v>
      </c>
      <c r="CB51">
        <f t="shared" si="69"/>
        <v>38.565337395059629</v>
      </c>
      <c r="CC51">
        <f t="shared" si="70"/>
        <v>2.9577168984954256</v>
      </c>
      <c r="CD51">
        <f t="shared" si="71"/>
        <v>0.30799550549427746</v>
      </c>
      <c r="CM51" s="6" t="s">
        <v>82</v>
      </c>
      <c r="CN51" s="4">
        <v>17.965881190617672</v>
      </c>
      <c r="CO51" s="6">
        <v>487.72899999999998</v>
      </c>
      <c r="CP51" s="6">
        <v>63.4223</v>
      </c>
      <c r="CQ51" s="6">
        <v>17.775200000000002</v>
      </c>
      <c r="CR51" s="6">
        <v>7.2423000000000001E-2</v>
      </c>
      <c r="CS51">
        <f t="shared" si="34"/>
        <v>32.519835310162279</v>
      </c>
      <c r="CT51">
        <f t="shared" si="35"/>
        <v>39.396534358962207</v>
      </c>
      <c r="CU51">
        <f t="shared" si="36"/>
        <v>3.1940579008246863</v>
      </c>
      <c r="CV51">
        <f t="shared" si="72"/>
        <v>0.28946507827806406</v>
      </c>
      <c r="DD51" s="6" t="s">
        <v>82</v>
      </c>
      <c r="DE51" s="4">
        <v>17.965881190617672</v>
      </c>
      <c r="DF51" s="6">
        <v>487.72899999999998</v>
      </c>
      <c r="DG51" s="6">
        <v>63.4223</v>
      </c>
      <c r="DH51" s="6">
        <v>17.775200000000002</v>
      </c>
      <c r="DI51" s="6">
        <v>7.2423000000000001E-2</v>
      </c>
      <c r="DJ51">
        <f t="shared" si="38"/>
        <v>36.348580262291186</v>
      </c>
      <c r="DK51">
        <f t="shared" si="73"/>
        <v>40.17515783665943</v>
      </c>
      <c r="DL51">
        <f t="shared" si="74"/>
        <v>3.4275545857868437</v>
      </c>
      <c r="DM51">
        <f t="shared" si="41"/>
        <v>0.27344079806257049</v>
      </c>
    </row>
    <row r="52" spans="16:117">
      <c r="P52" s="6" t="s">
        <v>83</v>
      </c>
      <c r="Q52" s="4">
        <v>18.998373834370724</v>
      </c>
      <c r="R52">
        <f t="shared" si="16"/>
        <v>0.18998373834370724</v>
      </c>
      <c r="T52">
        <f t="shared" si="75"/>
        <v>2.7944232567368847</v>
      </c>
      <c r="U52">
        <f t="shared" si="76"/>
        <v>0.44865717990039083</v>
      </c>
      <c r="V52">
        <f t="shared" si="77"/>
        <v>1.7238645282625378</v>
      </c>
      <c r="W52">
        <f t="shared" si="54"/>
        <v>-1.4920553715632257</v>
      </c>
      <c r="Y52" s="6" t="s">
        <v>83</v>
      </c>
      <c r="Z52" s="4">
        <v>18.998373834370724</v>
      </c>
      <c r="AA52">
        <f t="shared" si="55"/>
        <v>0.18998373834370724</v>
      </c>
      <c r="AC52">
        <f t="shared" si="21"/>
        <v>2.6746387309163038</v>
      </c>
      <c r="AD52">
        <f t="shared" si="22"/>
        <v>0.42942523734451493</v>
      </c>
      <c r="AE52">
        <f t="shared" si="23"/>
        <v>1.6499701049324178</v>
      </c>
      <c r="AF52">
        <f t="shared" si="56"/>
        <v>-1.428097578215394</v>
      </c>
      <c r="AH52" s="6" t="s">
        <v>83</v>
      </c>
      <c r="AI52" s="4">
        <v>18.998373834370724</v>
      </c>
      <c r="AJ52">
        <f t="shared" si="57"/>
        <v>0.18998373834370724</v>
      </c>
      <c r="AL52">
        <f t="shared" si="25"/>
        <v>2.5647013633607862</v>
      </c>
      <c r="AM52">
        <f t="shared" si="26"/>
        <v>0.4117743001880842</v>
      </c>
      <c r="AN52">
        <f t="shared" si="27"/>
        <v>1.5821503400479739</v>
      </c>
      <c r="AO52">
        <f t="shared" si="58"/>
        <v>-1.3693975801384115</v>
      </c>
      <c r="AS52">
        <f t="shared" si="59"/>
        <v>16.353194438107312</v>
      </c>
      <c r="AT52">
        <f t="shared" si="60"/>
        <v>1.5662076376958074</v>
      </c>
      <c r="AU52">
        <f t="shared" si="61"/>
        <v>5.6061517874196429</v>
      </c>
      <c r="AV52">
        <f t="shared" si="62"/>
        <v>0.22490990671541009</v>
      </c>
      <c r="AY52">
        <f t="shared" si="63"/>
        <v>14.507107923190267</v>
      </c>
      <c r="AZ52">
        <f t="shared" si="64"/>
        <v>1.5363742192013752</v>
      </c>
      <c r="BA52">
        <f t="shared" si="65"/>
        <v>5.2068241664927708</v>
      </c>
      <c r="BB52">
        <f t="shared" si="66"/>
        <v>0.23976462207988999</v>
      </c>
      <c r="BE52">
        <f t="shared" si="28"/>
        <v>12.996776476414182</v>
      </c>
      <c r="BF52">
        <f t="shared" si="29"/>
        <v>1.5094937054333373</v>
      </c>
      <c r="BG52">
        <f t="shared" si="30"/>
        <v>4.8654068497657255</v>
      </c>
      <c r="BH52">
        <f t="shared" si="67"/>
        <v>0.25426008475040207</v>
      </c>
      <c r="BL52" s="6" t="s">
        <v>83</v>
      </c>
      <c r="BM52" s="6">
        <v>560.447</v>
      </c>
      <c r="BN52" s="6">
        <v>66</v>
      </c>
      <c r="BO52" s="6">
        <v>25.169499999999999</v>
      </c>
      <c r="BP52" s="6">
        <v>3.61648E-3</v>
      </c>
      <c r="BU52" s="6" t="s">
        <v>83</v>
      </c>
      <c r="BV52" s="4">
        <v>18.998373834370724</v>
      </c>
      <c r="BW52" s="6">
        <v>560.447</v>
      </c>
      <c r="BX52" s="6">
        <v>66</v>
      </c>
      <c r="BY52" s="6">
        <v>25.169499999999999</v>
      </c>
      <c r="BZ52" s="6">
        <v>3.61648E-3</v>
      </c>
      <c r="CA52">
        <f t="shared" si="68"/>
        <v>34.271408080002324</v>
      </c>
      <c r="CB52">
        <f t="shared" si="69"/>
        <v>42.140006479025153</v>
      </c>
      <c r="CC52">
        <f t="shared" si="70"/>
        <v>4.4896215718741406</v>
      </c>
      <c r="CD52">
        <f t="shared" si="71"/>
        <v>1.6079682984245402E-2</v>
      </c>
      <c r="CM52" s="6" t="s">
        <v>83</v>
      </c>
      <c r="CN52" s="4">
        <v>18.998373834370724</v>
      </c>
      <c r="CO52" s="6">
        <v>560.447</v>
      </c>
      <c r="CP52" s="6">
        <v>66</v>
      </c>
      <c r="CQ52" s="6">
        <v>25.169499999999999</v>
      </c>
      <c r="CR52" s="6">
        <v>3.61648E-3</v>
      </c>
      <c r="CS52">
        <f t="shared" si="34"/>
        <v>38.632579489127544</v>
      </c>
      <c r="CT52">
        <f t="shared" si="35"/>
        <v>42.958283974790696</v>
      </c>
      <c r="CU52">
        <f t="shared" si="36"/>
        <v>4.8339446839730238</v>
      </c>
      <c r="CV52">
        <f t="shared" si="72"/>
        <v>1.5083459638991204E-2</v>
      </c>
      <c r="DD52" s="6" t="s">
        <v>83</v>
      </c>
      <c r="DE52" s="4">
        <v>18.998373834370724</v>
      </c>
      <c r="DF52" s="6">
        <v>560.447</v>
      </c>
      <c r="DG52" s="6">
        <v>66</v>
      </c>
      <c r="DH52" s="6">
        <v>25.169499999999999</v>
      </c>
      <c r="DI52" s="6">
        <v>3.61648E-3</v>
      </c>
      <c r="DJ52">
        <f t="shared" si="38"/>
        <v>43.122000368096479</v>
      </c>
      <c r="DK52">
        <f t="shared" si="73"/>
        <v>43.723269439572178</v>
      </c>
      <c r="DL52">
        <f t="shared" si="74"/>
        <v>5.1731542247514071</v>
      </c>
      <c r="DM52">
        <f t="shared" si="41"/>
        <v>1.4223545955119805E-2</v>
      </c>
    </row>
    <row r="53" spans="16:117">
      <c r="P53" s="6" t="s">
        <v>84</v>
      </c>
      <c r="Q53" s="4">
        <v>18.543894774896781</v>
      </c>
      <c r="R53">
        <f t="shared" si="16"/>
        <v>0.18543894774896783</v>
      </c>
      <c r="T53">
        <f t="shared" si="75"/>
        <v>2.8097242443459662</v>
      </c>
      <c r="U53">
        <f t="shared" si="76"/>
        <v>0.470139766503541</v>
      </c>
      <c r="V53">
        <f t="shared" si="77"/>
        <v>1.7544665034807003</v>
      </c>
      <c r="W53">
        <f t="shared" si="54"/>
        <v>-1.4724701074236017</v>
      </c>
      <c r="Y53" s="6" t="s">
        <v>84</v>
      </c>
      <c r="Z53" s="4">
        <v>18.543894774896781</v>
      </c>
      <c r="AA53">
        <f t="shared" si="55"/>
        <v>0.18543894774896783</v>
      </c>
      <c r="AC53">
        <f t="shared" si="21"/>
        <v>2.6892838330789259</v>
      </c>
      <c r="AD53">
        <f t="shared" si="22"/>
        <v>0.44998696078083655</v>
      </c>
      <c r="AE53">
        <f t="shared" si="23"/>
        <v>1.6792603092576623</v>
      </c>
      <c r="AF53">
        <f t="shared" si="56"/>
        <v>-1.4093518474472377</v>
      </c>
      <c r="AH53" s="6" t="s">
        <v>84</v>
      </c>
      <c r="AI53" s="4">
        <v>18.543894774896781</v>
      </c>
      <c r="AJ53">
        <f t="shared" si="57"/>
        <v>0.18543894774896783</v>
      </c>
      <c r="AL53">
        <f t="shared" si="25"/>
        <v>2.5787444986256998</v>
      </c>
      <c r="AM53">
        <f t="shared" si="26"/>
        <v>0.4314908621000233</v>
      </c>
      <c r="AN53">
        <f t="shared" si="27"/>
        <v>1.6102366105778017</v>
      </c>
      <c r="AO53">
        <f t="shared" si="58"/>
        <v>-1.3514223669993217</v>
      </c>
      <c r="AS53">
        <f t="shared" si="59"/>
        <v>16.605338571385683</v>
      </c>
      <c r="AT53">
        <f t="shared" si="60"/>
        <v>1.6002178344398439</v>
      </c>
      <c r="AU53">
        <f t="shared" si="61"/>
        <v>5.7803631156087603</v>
      </c>
      <c r="AV53">
        <f t="shared" si="62"/>
        <v>0.22935824539890878</v>
      </c>
      <c r="AY53">
        <f t="shared" si="63"/>
        <v>14.721129358456553</v>
      </c>
      <c r="AZ53">
        <f t="shared" si="64"/>
        <v>1.5682917360571882</v>
      </c>
      <c r="BA53">
        <f t="shared" si="65"/>
        <v>5.3615885865423571</v>
      </c>
      <c r="BB53">
        <f t="shared" si="66"/>
        <v>0.24430157653924217</v>
      </c>
      <c r="BE53">
        <f t="shared" si="28"/>
        <v>13.180579531427417</v>
      </c>
      <c r="BF53">
        <f t="shared" si="29"/>
        <v>1.5395510717853691</v>
      </c>
      <c r="BG53">
        <f t="shared" si="30"/>
        <v>5.00399508593999</v>
      </c>
      <c r="BH53">
        <f t="shared" si="67"/>
        <v>0.25887178796806404</v>
      </c>
      <c r="BL53" s="6" t="s">
        <v>84</v>
      </c>
      <c r="BM53" s="6">
        <v>517.14599999999996</v>
      </c>
      <c r="BN53" s="6">
        <v>42.098500000000001</v>
      </c>
      <c r="BO53" s="6">
        <v>21.751200000000001</v>
      </c>
      <c r="BP53" s="6">
        <v>0.15279400000000001</v>
      </c>
      <c r="BU53" s="6" t="s">
        <v>84</v>
      </c>
      <c r="BV53" s="4">
        <v>18.543894774896781</v>
      </c>
      <c r="BW53" s="6">
        <v>517.14599999999996</v>
      </c>
      <c r="BX53" s="6">
        <v>42.098500000000001</v>
      </c>
      <c r="BY53" s="6">
        <v>21.751200000000001</v>
      </c>
      <c r="BZ53" s="6">
        <v>0.15279400000000001</v>
      </c>
      <c r="CA53">
        <f t="shared" si="68"/>
        <v>31.143357768756722</v>
      </c>
      <c r="CB53">
        <f t="shared" si="69"/>
        <v>26.307980759842348</v>
      </c>
      <c r="CC53">
        <f t="shared" si="70"/>
        <v>3.7629469922512415</v>
      </c>
      <c r="CD53">
        <f t="shared" si="71"/>
        <v>0.66618054098842072</v>
      </c>
      <c r="CM53" s="6" t="s">
        <v>84</v>
      </c>
      <c r="CN53" s="4">
        <v>18.543894774896781</v>
      </c>
      <c r="CO53" s="6">
        <v>517.14599999999996</v>
      </c>
      <c r="CP53" s="6">
        <v>42.098500000000001</v>
      </c>
      <c r="CQ53" s="6">
        <v>21.751200000000001</v>
      </c>
      <c r="CR53" s="6">
        <v>0.15279400000000001</v>
      </c>
      <c r="CS53">
        <f t="shared" si="34"/>
        <v>35.129505855671695</v>
      </c>
      <c r="CT53">
        <f t="shared" si="35"/>
        <v>26.843538757552228</v>
      </c>
      <c r="CU53">
        <f t="shared" si="36"/>
        <v>4.0568573378785047</v>
      </c>
      <c r="CV53">
        <f t="shared" si="72"/>
        <v>0.62543190332403242</v>
      </c>
      <c r="DD53" s="6" t="s">
        <v>84</v>
      </c>
      <c r="DE53" s="4">
        <v>18.543894774896781</v>
      </c>
      <c r="DF53" s="6">
        <v>517.14599999999996</v>
      </c>
      <c r="DG53" s="6">
        <v>42.098500000000001</v>
      </c>
      <c r="DH53" s="6">
        <v>21.751200000000001</v>
      </c>
      <c r="DI53" s="6">
        <v>0.15279400000000001</v>
      </c>
      <c r="DJ53">
        <f t="shared" si="38"/>
        <v>39.23545233856607</v>
      </c>
      <c r="DK53">
        <f t="shared" si="73"/>
        <v>27.344659603386649</v>
      </c>
      <c r="DL53">
        <f t="shared" si="74"/>
        <v>4.3467668585677846</v>
      </c>
      <c r="DM53">
        <f t="shared" si="41"/>
        <v>0.59023040401316185</v>
      </c>
    </row>
    <row r="54" spans="16:117">
      <c r="P54" s="6" t="s">
        <v>85</v>
      </c>
      <c r="Q54" s="4">
        <v>17.431776784799244</v>
      </c>
      <c r="R54">
        <f t="shared" si="16"/>
        <v>0.17431776784799244</v>
      </c>
      <c r="T54">
        <f t="shared" si="75"/>
        <v>2.8471660213246799</v>
      </c>
      <c r="U54">
        <f t="shared" si="76"/>
        <v>0.52270802138165462</v>
      </c>
      <c r="V54">
        <f t="shared" si="77"/>
        <v>1.8293500574381274</v>
      </c>
      <c r="W54">
        <f t="shared" si="54"/>
        <v>-1.4245446328908484</v>
      </c>
      <c r="Y54" s="6" t="s">
        <v>85</v>
      </c>
      <c r="Z54" s="4">
        <v>17.431776784799244</v>
      </c>
      <c r="AA54">
        <f t="shared" si="55"/>
        <v>0.17431776784799244</v>
      </c>
      <c r="AC54">
        <f t="shared" si="21"/>
        <v>2.7251206472122784</v>
      </c>
      <c r="AD54">
        <f t="shared" si="22"/>
        <v>0.50030184782406351</v>
      </c>
      <c r="AE54">
        <f t="shared" si="23"/>
        <v>1.7509339375243673</v>
      </c>
      <c r="AF54">
        <f t="shared" si="56"/>
        <v>-1.3634807253565464</v>
      </c>
      <c r="AH54" s="6" t="s">
        <v>85</v>
      </c>
      <c r="AI54" s="4">
        <v>17.431776784799244</v>
      </c>
      <c r="AJ54">
        <f t="shared" si="57"/>
        <v>0.17431776784799244</v>
      </c>
      <c r="AL54">
        <f t="shared" si="25"/>
        <v>2.6131082895197433</v>
      </c>
      <c r="AM54">
        <f t="shared" si="26"/>
        <v>0.47973762451525964</v>
      </c>
      <c r="AN54">
        <f t="shared" si="27"/>
        <v>1.6789641923658878</v>
      </c>
      <c r="AO54">
        <f t="shared" si="58"/>
        <v>-1.3074367146549466</v>
      </c>
      <c r="AS54">
        <f t="shared" si="59"/>
        <v>17.238857992802579</v>
      </c>
      <c r="AT54">
        <f t="shared" si="60"/>
        <v>1.6865887895835909</v>
      </c>
      <c r="AU54">
        <f t="shared" si="61"/>
        <v>6.2298363066500704</v>
      </c>
      <c r="AV54">
        <f t="shared" si="62"/>
        <v>0.24061800779156697</v>
      </c>
      <c r="AY54">
        <f t="shared" si="63"/>
        <v>15.258254681707536</v>
      </c>
      <c r="AZ54">
        <f t="shared" si="64"/>
        <v>1.6492190087449698</v>
      </c>
      <c r="BA54">
        <f t="shared" si="65"/>
        <v>5.7599796258594624</v>
      </c>
      <c r="BB54">
        <f t="shared" si="66"/>
        <v>0.25576896425710804</v>
      </c>
      <c r="BE54">
        <f t="shared" si="28"/>
        <v>13.641386400558064</v>
      </c>
      <c r="BF54">
        <f t="shared" si="29"/>
        <v>1.6156504395093809</v>
      </c>
      <c r="BG54">
        <f t="shared" si="30"/>
        <v>5.3600011646379562</v>
      </c>
      <c r="BH54">
        <f t="shared" si="67"/>
        <v>0.27051256935601881</v>
      </c>
      <c r="BL54" s="6" t="s">
        <v>85</v>
      </c>
      <c r="BM54" s="6">
        <v>480.43099999999998</v>
      </c>
      <c r="BN54" s="6">
        <v>53.603000000000002</v>
      </c>
      <c r="BO54" s="6">
        <v>21.985499999999998</v>
      </c>
      <c r="BP54" s="6">
        <v>5.5093200000000002E-2</v>
      </c>
      <c r="BU54" s="6" t="s">
        <v>85</v>
      </c>
      <c r="BV54" s="4">
        <v>17.431776784799244</v>
      </c>
      <c r="BW54" s="6">
        <v>480.43099999999998</v>
      </c>
      <c r="BX54" s="6">
        <v>53.603000000000002</v>
      </c>
      <c r="BY54" s="6">
        <v>21.985499999999998</v>
      </c>
      <c r="BZ54" s="6">
        <v>5.5093200000000002E-2</v>
      </c>
      <c r="CA54">
        <f t="shared" si="68"/>
        <v>27.869073473462421</v>
      </c>
      <c r="CB54">
        <f t="shared" si="69"/>
        <v>31.781902222434596</v>
      </c>
      <c r="CC54">
        <f t="shared" si="70"/>
        <v>3.5290654389315921</v>
      </c>
      <c r="CD54">
        <f t="shared" si="71"/>
        <v>0.22896540664455986</v>
      </c>
      <c r="CM54" s="6" t="s">
        <v>85</v>
      </c>
      <c r="CN54" s="4">
        <v>17.431776784799244</v>
      </c>
      <c r="CO54" s="6">
        <v>480.43099999999998</v>
      </c>
      <c r="CP54" s="6">
        <v>53.603000000000002</v>
      </c>
      <c r="CQ54" s="6">
        <v>21.985499999999998</v>
      </c>
      <c r="CR54" s="6">
        <v>5.5093200000000002E-2</v>
      </c>
      <c r="CS54">
        <f t="shared" si="34"/>
        <v>31.486628714879693</v>
      </c>
      <c r="CT54">
        <f t="shared" si="35"/>
        <v>32.502050798450995</v>
      </c>
      <c r="CU54">
        <f t="shared" si="36"/>
        <v>3.8169405845284534</v>
      </c>
      <c r="CV54">
        <f t="shared" si="72"/>
        <v>0.21540220941200028</v>
      </c>
      <c r="DD54" s="6" t="s">
        <v>85</v>
      </c>
      <c r="DE54" s="4">
        <v>17.431776784799244</v>
      </c>
      <c r="DF54" s="6">
        <v>480.43099999999998</v>
      </c>
      <c r="DG54" s="6">
        <v>53.603000000000002</v>
      </c>
      <c r="DH54" s="6">
        <v>21.985499999999998</v>
      </c>
      <c r="DI54" s="6">
        <v>5.5093200000000002E-2</v>
      </c>
      <c r="DJ54">
        <f t="shared" si="38"/>
        <v>35.218634374314455</v>
      </c>
      <c r="DK54">
        <f t="shared" si="73"/>
        <v>33.177349932376117</v>
      </c>
      <c r="DL54">
        <f t="shared" si="74"/>
        <v>4.1017714968136616</v>
      </c>
      <c r="DM54">
        <f t="shared" si="41"/>
        <v>0.20366225544030972</v>
      </c>
    </row>
    <row r="55" spans="16:117">
      <c r="P55" s="6" t="s">
        <v>86</v>
      </c>
      <c r="Q55" s="4">
        <v>17.033884143755387</v>
      </c>
      <c r="R55">
        <f t="shared" si="16"/>
        <v>0.17033884143755387</v>
      </c>
      <c r="T55">
        <f t="shared" si="75"/>
        <v>2.8605619088654692</v>
      </c>
      <c r="U55">
        <f t="shared" si="76"/>
        <v>0.54151584748892301</v>
      </c>
      <c r="V55">
        <f t="shared" si="77"/>
        <v>1.8561418325197061</v>
      </c>
      <c r="W55">
        <f t="shared" si="54"/>
        <v>-1.4073978968386376</v>
      </c>
      <c r="Y55" s="6" t="s">
        <v>86</v>
      </c>
      <c r="Z55" s="4">
        <v>17.033884143755387</v>
      </c>
      <c r="AA55">
        <f t="shared" si="55"/>
        <v>0.17033884143755387</v>
      </c>
      <c r="AC55">
        <f t="shared" si="21"/>
        <v>2.7379423124933759</v>
      </c>
      <c r="AD55">
        <f t="shared" si="22"/>
        <v>0.51830346587872433</v>
      </c>
      <c r="AE55">
        <f t="shared" si="23"/>
        <v>1.7765772680865624</v>
      </c>
      <c r="AF55">
        <f t="shared" si="56"/>
        <v>-1.3470689937967415</v>
      </c>
      <c r="AH55" s="6" t="s">
        <v>86</v>
      </c>
      <c r="AI55" s="4">
        <v>17.033884143755387</v>
      </c>
      <c r="AJ55">
        <f t="shared" si="57"/>
        <v>0.17033884143755387</v>
      </c>
      <c r="AL55">
        <f t="shared" si="25"/>
        <v>2.6254029377826584</v>
      </c>
      <c r="AM55">
        <f t="shared" si="26"/>
        <v>0.4969993106763928</v>
      </c>
      <c r="AN55">
        <f t="shared" si="27"/>
        <v>1.7035534888917183</v>
      </c>
      <c r="AO55">
        <f t="shared" si="58"/>
        <v>-1.2916995648784149</v>
      </c>
      <c r="AS55">
        <f t="shared" si="59"/>
        <v>17.471341480551679</v>
      </c>
      <c r="AT55">
        <f t="shared" si="60"/>
        <v>1.7186100393892265</v>
      </c>
      <c r="AU55">
        <f t="shared" si="61"/>
        <v>6.3990006678149234</v>
      </c>
      <c r="AV55">
        <f t="shared" si="62"/>
        <v>0.24477939641960275</v>
      </c>
      <c r="AY55">
        <f t="shared" si="63"/>
        <v>15.455150484665801</v>
      </c>
      <c r="AZ55">
        <f t="shared" si="64"/>
        <v>1.6791764516594898</v>
      </c>
      <c r="BA55">
        <f t="shared" si="65"/>
        <v>5.9095948046020954</v>
      </c>
      <c r="BB55">
        <f t="shared" si="66"/>
        <v>0.26000121008698163</v>
      </c>
      <c r="BE55">
        <f t="shared" si="28"/>
        <v>13.810137691378145</v>
      </c>
      <c r="BF55">
        <f t="shared" si="29"/>
        <v>1.6437813856223566</v>
      </c>
      <c r="BG55">
        <f t="shared" si="30"/>
        <v>5.4934336044930321</v>
      </c>
      <c r="BH55">
        <f t="shared" si="67"/>
        <v>0.27480333987231503</v>
      </c>
      <c r="BL55" s="6" t="s">
        <v>86</v>
      </c>
      <c r="BM55" s="6">
        <v>513.36599999999999</v>
      </c>
      <c r="BN55" s="6">
        <v>42.584600000000002</v>
      </c>
      <c r="BO55" s="6">
        <v>26.414400000000001</v>
      </c>
      <c r="BP55" s="6">
        <v>4.9012E-2</v>
      </c>
      <c r="BU55" s="6" t="s">
        <v>86</v>
      </c>
      <c r="BV55" s="4">
        <v>17.033884143755387</v>
      </c>
      <c r="BW55" s="6">
        <v>513.36599999999999</v>
      </c>
      <c r="BX55" s="6">
        <v>42.584600000000002</v>
      </c>
      <c r="BY55" s="6">
        <v>26.414400000000001</v>
      </c>
      <c r="BZ55" s="6">
        <v>4.9012E-2</v>
      </c>
      <c r="CA55">
        <f t="shared" si="68"/>
        <v>29.383318995364849</v>
      </c>
      <c r="CB55">
        <f t="shared" si="69"/>
        <v>24.7785123000527</v>
      </c>
      <c r="CC55">
        <f t="shared" si="70"/>
        <v>4.1278945527942517</v>
      </c>
      <c r="CD55">
        <f t="shared" si="71"/>
        <v>0.20022927058772236</v>
      </c>
      <c r="CM55" s="6" t="s">
        <v>86</v>
      </c>
      <c r="CN55" s="4">
        <v>17.033884143755387</v>
      </c>
      <c r="CO55" s="6">
        <v>513.36599999999999</v>
      </c>
      <c r="CP55" s="6">
        <v>42.584600000000002</v>
      </c>
      <c r="CQ55" s="6">
        <v>26.414400000000001</v>
      </c>
      <c r="CR55" s="6">
        <v>4.9012E-2</v>
      </c>
      <c r="CS55">
        <f t="shared" si="34"/>
        <v>33.216499606998227</v>
      </c>
      <c r="CT55">
        <f t="shared" si="35"/>
        <v>25.360408048787644</v>
      </c>
      <c r="CU55">
        <f t="shared" si="36"/>
        <v>4.4697480746784519</v>
      </c>
      <c r="CV55">
        <f t="shared" si="72"/>
        <v>0.18850681496291255</v>
      </c>
      <c r="DD55" s="6" t="s">
        <v>86</v>
      </c>
      <c r="DE55" s="4">
        <v>17.033884143755387</v>
      </c>
      <c r="DF55" s="6">
        <v>513.36599999999999</v>
      </c>
      <c r="DG55" s="6">
        <v>42.584600000000002</v>
      </c>
      <c r="DH55" s="6">
        <v>26.414400000000001</v>
      </c>
      <c r="DI55" s="6">
        <v>4.9012E-2</v>
      </c>
      <c r="DJ55">
        <f t="shared" si="38"/>
        <v>37.173126834245927</v>
      </c>
      <c r="DK55">
        <f t="shared" si="73"/>
        <v>25.906486332351871</v>
      </c>
      <c r="DL55">
        <f t="shared" si="74"/>
        <v>4.8083588337894696</v>
      </c>
      <c r="DM55">
        <f t="shared" si="41"/>
        <v>0.17835299972253976</v>
      </c>
    </row>
    <row r="56" spans="16:117">
      <c r="P56" s="5" t="s">
        <v>87</v>
      </c>
      <c r="Q56" s="4">
        <v>18.029779940725525</v>
      </c>
      <c r="R56">
        <f t="shared" si="16"/>
        <v>0.18029779940725527</v>
      </c>
      <c r="T56">
        <f t="shared" si="75"/>
        <v>2.8270329949766437</v>
      </c>
      <c r="U56">
        <f t="shared" si="76"/>
        <v>0.49444125238901193</v>
      </c>
      <c r="V56">
        <f t="shared" si="77"/>
        <v>1.7890840047420551</v>
      </c>
      <c r="W56">
        <f t="shared" si="54"/>
        <v>-1.4503149066163346</v>
      </c>
      <c r="Y56" s="5" t="s">
        <v>87</v>
      </c>
      <c r="Z56" s="4">
        <v>18.029779940725525</v>
      </c>
      <c r="AA56">
        <f t="shared" si="55"/>
        <v>0.18029779940725527</v>
      </c>
      <c r="AC56">
        <f t="shared" si="21"/>
        <v>2.7058506343710973</v>
      </c>
      <c r="AD56">
        <f t="shared" si="22"/>
        <v>0.47324674979504477</v>
      </c>
      <c r="AE56">
        <f t="shared" si="23"/>
        <v>1.7123939118420046</v>
      </c>
      <c r="AF56">
        <f t="shared" si="56"/>
        <v>-1.3881463417932585</v>
      </c>
      <c r="AH56" s="5" t="s">
        <v>87</v>
      </c>
      <c r="AI56" s="4">
        <v>18.029779940725525</v>
      </c>
      <c r="AJ56">
        <f t="shared" si="57"/>
        <v>0.18029779940725527</v>
      </c>
      <c r="AL56">
        <f t="shared" si="25"/>
        <v>2.594630344205302</v>
      </c>
      <c r="AM56">
        <f t="shared" si="26"/>
        <v>0.45379458929378419</v>
      </c>
      <c r="AN56">
        <f t="shared" si="27"/>
        <v>1.6420083017370053</v>
      </c>
      <c r="AO56">
        <f t="shared" si="58"/>
        <v>-1.3310884846574313</v>
      </c>
      <c r="AS56">
        <f t="shared" si="59"/>
        <v>16.895258069892527</v>
      </c>
      <c r="AT56">
        <f t="shared" si="60"/>
        <v>1.6395818706183194</v>
      </c>
      <c r="AU56">
        <f t="shared" si="61"/>
        <v>5.983968668276181</v>
      </c>
      <c r="AV56">
        <f t="shared" si="62"/>
        <v>0.23449643198758</v>
      </c>
      <c r="AY56">
        <f t="shared" si="63"/>
        <v>14.967042758147191</v>
      </c>
      <c r="AZ56">
        <f t="shared" si="64"/>
        <v>1.6051974162471507</v>
      </c>
      <c r="BA56">
        <f t="shared" si="65"/>
        <v>5.5422131793535385</v>
      </c>
      <c r="BB56">
        <f t="shared" si="66"/>
        <v>0.24953743329616637</v>
      </c>
      <c r="BE56">
        <f t="shared" si="28"/>
        <v>13.391636150438815</v>
      </c>
      <c r="BF56">
        <f t="shared" si="29"/>
        <v>1.5742745914050231</v>
      </c>
      <c r="BG56">
        <f t="shared" si="30"/>
        <v>5.1655330511940551</v>
      </c>
      <c r="BH56">
        <f t="shared" si="67"/>
        <v>0.26418953847800603</v>
      </c>
      <c r="BL56" s="5" t="s">
        <v>87</v>
      </c>
      <c r="BM56" s="5">
        <v>497.86500000000001</v>
      </c>
      <c r="BN56" s="5">
        <v>47.167200000000001</v>
      </c>
      <c r="BO56" s="5">
        <v>22.8993</v>
      </c>
      <c r="BP56" s="5">
        <v>3.9280599999999999E-2</v>
      </c>
      <c r="BU56" s="5" t="s">
        <v>87</v>
      </c>
      <c r="BV56" s="4">
        <v>18.029779940725525</v>
      </c>
      <c r="BW56" s="5">
        <v>497.86500000000001</v>
      </c>
      <c r="BX56" s="5">
        <v>47.167200000000001</v>
      </c>
      <c r="BY56" s="5">
        <v>22.8993</v>
      </c>
      <c r="BZ56" s="5">
        <v>3.9280599999999999E-2</v>
      </c>
      <c r="CA56">
        <f t="shared" si="68"/>
        <v>29.467735736289171</v>
      </c>
      <c r="CB56">
        <f t="shared" si="69"/>
        <v>28.767822360839048</v>
      </c>
      <c r="CC56">
        <f t="shared" si="70"/>
        <v>3.826774715816931</v>
      </c>
      <c r="CD56">
        <f t="shared" si="71"/>
        <v>0.1675104378649159</v>
      </c>
      <c r="CM56" s="5" t="s">
        <v>87</v>
      </c>
      <c r="CN56" s="4">
        <v>18.029779940725525</v>
      </c>
      <c r="CO56" s="5">
        <v>497.86500000000001</v>
      </c>
      <c r="CP56" s="5">
        <v>47.167200000000001</v>
      </c>
      <c r="CQ56" s="5">
        <v>22.8993</v>
      </c>
      <c r="CR56" s="5">
        <v>3.9280599999999999E-2</v>
      </c>
      <c r="CS56">
        <f t="shared" si="34"/>
        <v>33.264086168858654</v>
      </c>
      <c r="CT56">
        <f t="shared" si="35"/>
        <v>29.384049290506528</v>
      </c>
      <c r="CU56">
        <f t="shared" si="36"/>
        <v>4.1317970382855336</v>
      </c>
      <c r="CV56">
        <f t="shared" si="72"/>
        <v>0.15741365726632031</v>
      </c>
      <c r="DD56" s="5" t="s">
        <v>87</v>
      </c>
      <c r="DE56" s="4">
        <v>18.029779940725525</v>
      </c>
      <c r="DF56" s="5">
        <v>497.86500000000001</v>
      </c>
      <c r="DG56" s="5">
        <v>47.167200000000001</v>
      </c>
      <c r="DH56" s="5">
        <v>22.8993</v>
      </c>
      <c r="DI56" s="5">
        <v>3.9280599999999999E-2</v>
      </c>
      <c r="DJ56">
        <f t="shared" si="38"/>
        <v>37.177309359893712</v>
      </c>
      <c r="DK56">
        <f t="shared" si="73"/>
        <v>29.961228020522</v>
      </c>
      <c r="DL56">
        <f t="shared" si="74"/>
        <v>4.4330952436180118</v>
      </c>
      <c r="DM56">
        <f t="shared" si="41"/>
        <v>0.14868340444627462</v>
      </c>
    </row>
    <row r="57" spans="16:117">
      <c r="P57" s="3" t="s">
        <v>88</v>
      </c>
      <c r="Q57" s="4">
        <v>17.310699538579801</v>
      </c>
      <c r="R57">
        <f t="shared" si="16"/>
        <v>0.17310699538579802</v>
      </c>
      <c r="T57">
        <f t="shared" si="75"/>
        <v>2.8512423399262228</v>
      </c>
      <c r="U57">
        <f t="shared" si="76"/>
        <v>0.52843117269822093</v>
      </c>
      <c r="V57">
        <f t="shared" si="77"/>
        <v>1.8375026946412132</v>
      </c>
      <c r="W57">
        <f t="shared" si="54"/>
        <v>-1.4193269450808732</v>
      </c>
      <c r="Y57" s="3" t="s">
        <v>88</v>
      </c>
      <c r="Z57" s="4">
        <v>17.310699538579801</v>
      </c>
      <c r="AA57">
        <f t="shared" si="55"/>
        <v>0.17310699538579802</v>
      </c>
      <c r="AC57">
        <f t="shared" si="21"/>
        <v>2.7290222321224946</v>
      </c>
      <c r="AD57">
        <f t="shared" si="22"/>
        <v>0.50577967303800675</v>
      </c>
      <c r="AE57">
        <f t="shared" si="23"/>
        <v>1.7587371073447995</v>
      </c>
      <c r="AF57">
        <f t="shared" si="56"/>
        <v>-1.3584866966714697</v>
      </c>
      <c r="AH57" s="3" t="s">
        <v>88</v>
      </c>
      <c r="AI57" s="4">
        <v>17.310699538579801</v>
      </c>
      <c r="AJ57">
        <f t="shared" si="57"/>
        <v>0.17310699538579802</v>
      </c>
      <c r="AL57">
        <f t="shared" si="25"/>
        <v>2.6168495051175111</v>
      </c>
      <c r="AM57">
        <f t="shared" si="26"/>
        <v>0.48499029121452608</v>
      </c>
      <c r="AN57">
        <f t="shared" si="27"/>
        <v>1.6864466235614239</v>
      </c>
      <c r="AO57">
        <f t="shared" si="58"/>
        <v>-1.3026479586898032</v>
      </c>
      <c r="AS57">
        <f t="shared" si="59"/>
        <v>17.309272488765082</v>
      </c>
      <c r="AT57">
        <f t="shared" si="60"/>
        <v>1.6962690668583427</v>
      </c>
      <c r="AU57">
        <f t="shared" si="61"/>
        <v>6.2808335002391642</v>
      </c>
      <c r="AV57">
        <f t="shared" si="62"/>
        <v>0.24187675846599413</v>
      </c>
      <c r="AY57">
        <f t="shared" si="63"/>
        <v>15.317902342471653</v>
      </c>
      <c r="AZ57">
        <f t="shared" si="64"/>
        <v>1.6582779311589391</v>
      </c>
      <c r="BA57">
        <f t="shared" si="65"/>
        <v>5.8051015430797568</v>
      </c>
      <c r="BB57">
        <f t="shared" si="66"/>
        <v>0.25704947659767585</v>
      </c>
      <c r="BE57">
        <f t="shared" si="28"/>
        <v>13.692517354457458</v>
      </c>
      <c r="BF57">
        <f t="shared" si="29"/>
        <v>1.6241592401540439</v>
      </c>
      <c r="BG57">
        <f t="shared" si="30"/>
        <v>5.4002574240881076</v>
      </c>
      <c r="BH57">
        <f t="shared" si="67"/>
        <v>0.27181109471519765</v>
      </c>
      <c r="BL57" s="3" t="s">
        <v>88</v>
      </c>
      <c r="BM57" s="3">
        <v>537.98199999999997</v>
      </c>
      <c r="BN57" s="3">
        <v>66.091700000000003</v>
      </c>
      <c r="BO57" s="3">
        <v>23.4785</v>
      </c>
      <c r="BP57" s="3">
        <v>5.9159700000000003E-2</v>
      </c>
      <c r="BU57" s="3" t="s">
        <v>88</v>
      </c>
      <c r="BV57" s="4">
        <v>17.310699538579801</v>
      </c>
      <c r="BW57" s="3">
        <v>537.98199999999997</v>
      </c>
      <c r="BX57" s="3">
        <v>66.091700000000003</v>
      </c>
      <c r="BY57" s="3">
        <v>23.4785</v>
      </c>
      <c r="BZ57" s="3">
        <v>5.9159700000000003E-2</v>
      </c>
      <c r="CA57">
        <f t="shared" si="68"/>
        <v>31.080566808870078</v>
      </c>
      <c r="CB57">
        <f t="shared" si="69"/>
        <v>38.962981340223543</v>
      </c>
      <c r="CC57">
        <f t="shared" si="70"/>
        <v>3.7381185154973422</v>
      </c>
      <c r="CD57">
        <f t="shared" si="71"/>
        <v>0.24458612880045424</v>
      </c>
      <c r="CM57" s="3" t="s">
        <v>88</v>
      </c>
      <c r="CN57" s="4">
        <v>17.310699538579801</v>
      </c>
      <c r="CO57" s="3">
        <v>537.98199999999997</v>
      </c>
      <c r="CP57" s="3">
        <v>66.091700000000003</v>
      </c>
      <c r="CQ57" s="3">
        <v>23.4785</v>
      </c>
      <c r="CR57" s="3">
        <v>5.9159700000000003E-2</v>
      </c>
      <c r="CS57">
        <f t="shared" si="34"/>
        <v>35.12112742149737</v>
      </c>
      <c r="CT57">
        <f t="shared" si="35"/>
        <v>39.855622967743265</v>
      </c>
      <c r="CU57">
        <f t="shared" si="36"/>
        <v>4.0444598299901653</v>
      </c>
      <c r="CV57">
        <f t="shared" si="72"/>
        <v>0.23014907784696459</v>
      </c>
      <c r="DD57" s="3" t="s">
        <v>88</v>
      </c>
      <c r="DE57" s="4">
        <v>17.310699538579801</v>
      </c>
      <c r="DF57" s="3">
        <v>537.98199999999997</v>
      </c>
      <c r="DG57" s="3">
        <v>66.091700000000003</v>
      </c>
      <c r="DH57" s="3">
        <v>23.4785</v>
      </c>
      <c r="DI57" s="3">
        <v>5.9159700000000003E-2</v>
      </c>
      <c r="DJ57">
        <f t="shared" si="38"/>
        <v>39.290218597010977</v>
      </c>
      <c r="DK57">
        <f t="shared" si="73"/>
        <v>40.692869495808502</v>
      </c>
      <c r="DL57">
        <f t="shared" si="74"/>
        <v>4.3476631123681297</v>
      </c>
      <c r="DM57">
        <f t="shared" si="41"/>
        <v>0.21765005605082915</v>
      </c>
    </row>
    <row r="58" spans="16:117">
      <c r="P58" s="3" t="s">
        <v>89</v>
      </c>
      <c r="Q58" s="4">
        <v>17.512199676998449</v>
      </c>
      <c r="R58">
        <f t="shared" si="16"/>
        <v>0.17512199676998449</v>
      </c>
      <c r="T58">
        <f t="shared" si="75"/>
        <v>2.8444584165376718</v>
      </c>
      <c r="U58">
        <f t="shared" si="76"/>
        <v>0.51890654426069549</v>
      </c>
      <c r="V58">
        <f t="shared" si="77"/>
        <v>1.8239348478641113</v>
      </c>
      <c r="W58">
        <f t="shared" si="54"/>
        <v>-1.4280103670182185</v>
      </c>
      <c r="Y58" s="3" t="s">
        <v>89</v>
      </c>
      <c r="Z58" s="4">
        <v>17.512199676998449</v>
      </c>
      <c r="AA58">
        <f t="shared" si="55"/>
        <v>0.17512199676998449</v>
      </c>
      <c r="AC58">
        <f t="shared" si="21"/>
        <v>2.7225291054285181</v>
      </c>
      <c r="AD58">
        <f t="shared" si="22"/>
        <v>0.49666332315966372</v>
      </c>
      <c r="AE58">
        <f t="shared" si="23"/>
        <v>1.7457508539568463</v>
      </c>
      <c r="AF58">
        <f t="shared" si="56"/>
        <v>-1.3667978988397598</v>
      </c>
      <c r="AH58" s="3" t="s">
        <v>89</v>
      </c>
      <c r="AI58" s="4">
        <v>17.512199676998449</v>
      </c>
      <c r="AJ58">
        <f t="shared" si="57"/>
        <v>0.17512199676998449</v>
      </c>
      <c r="AL58">
        <f t="shared" si="25"/>
        <v>2.6106232695171574</v>
      </c>
      <c r="AM58">
        <f t="shared" si="26"/>
        <v>0.4762486564316295</v>
      </c>
      <c r="AN58">
        <f t="shared" si="27"/>
        <v>1.6739941523607165</v>
      </c>
      <c r="AO58">
        <f t="shared" si="58"/>
        <v>-1.3106175402582563</v>
      </c>
      <c r="AS58">
        <f t="shared" si="59"/>
        <v>17.192245111486073</v>
      </c>
      <c r="AT58">
        <f t="shared" si="60"/>
        <v>1.6801894320996009</v>
      </c>
      <c r="AU58">
        <f t="shared" si="61"/>
        <v>6.1961916161804744</v>
      </c>
      <c r="AV58">
        <f t="shared" si="62"/>
        <v>0.23978553315144846</v>
      </c>
      <c r="AY58">
        <f t="shared" si="63"/>
        <v>15.218763470816397</v>
      </c>
      <c r="AZ58">
        <f t="shared" si="64"/>
        <v>1.6432291883674428</v>
      </c>
      <c r="BA58">
        <f t="shared" si="65"/>
        <v>5.7302024056838254</v>
      </c>
      <c r="BB58">
        <f t="shared" si="66"/>
        <v>0.25492193987115758</v>
      </c>
      <c r="BE58">
        <f t="shared" si="28"/>
        <v>13.607529367614898</v>
      </c>
      <c r="BF58">
        <f t="shared" si="29"/>
        <v>1.6100233088394909</v>
      </c>
      <c r="BG58">
        <f t="shared" si="30"/>
        <v>5.3334278343787922</v>
      </c>
      <c r="BH58">
        <f t="shared" si="67"/>
        <v>0.26965348307554016</v>
      </c>
      <c r="BL58" s="3" t="s">
        <v>89</v>
      </c>
      <c r="BM58" s="3">
        <v>471.05900000000003</v>
      </c>
      <c r="BN58" s="3">
        <v>57.9392</v>
      </c>
      <c r="BO58" s="3">
        <v>18.265899999999998</v>
      </c>
      <c r="BP58" s="3">
        <v>1.11276</v>
      </c>
      <c r="BU58" s="3" t="s">
        <v>89</v>
      </c>
      <c r="BV58" s="4">
        <v>17.512199676998449</v>
      </c>
      <c r="BW58" s="3">
        <v>471.05900000000003</v>
      </c>
      <c r="BX58" s="3">
        <v>57.9392</v>
      </c>
      <c r="BY58" s="3">
        <v>18.265899999999998</v>
      </c>
      <c r="BZ58" s="3">
        <v>1.11276</v>
      </c>
      <c r="CA58">
        <f t="shared" si="68"/>
        <v>27.399504657206599</v>
      </c>
      <c r="CB58">
        <f t="shared" si="69"/>
        <v>34.483730758619238</v>
      </c>
      <c r="CC58">
        <f t="shared" si="70"/>
        <v>2.9479236814273455</v>
      </c>
      <c r="CD58">
        <f t="shared" si="71"/>
        <v>4.6406469371827415</v>
      </c>
      <c r="CM58" s="3" t="s">
        <v>89</v>
      </c>
      <c r="CN58" s="4">
        <v>17.512199676998449</v>
      </c>
      <c r="CO58" s="3">
        <v>471.05900000000003</v>
      </c>
      <c r="CP58" s="3">
        <v>57.9392</v>
      </c>
      <c r="CQ58" s="3">
        <v>18.265899999999998</v>
      </c>
      <c r="CR58" s="3">
        <v>1.11276</v>
      </c>
      <c r="CS58">
        <f t="shared" si="34"/>
        <v>30.952514696959838</v>
      </c>
      <c r="CT58">
        <f t="shared" si="35"/>
        <v>35.259354209477564</v>
      </c>
      <c r="CU58">
        <f t="shared" si="36"/>
        <v>3.1876535428978796</v>
      </c>
      <c r="CV58">
        <f t="shared" si="72"/>
        <v>4.3651009425175804</v>
      </c>
      <c r="DD58" s="3" t="s">
        <v>89</v>
      </c>
      <c r="DE58" s="4">
        <v>17.512199676998449</v>
      </c>
      <c r="DF58" s="3">
        <v>471.05900000000003</v>
      </c>
      <c r="DG58" s="3">
        <v>57.9392</v>
      </c>
      <c r="DH58" s="3">
        <v>18.265899999999998</v>
      </c>
      <c r="DI58" s="3">
        <v>1.11276</v>
      </c>
      <c r="DJ58">
        <f t="shared" si="38"/>
        <v>34.617525876599771</v>
      </c>
      <c r="DK58">
        <f t="shared" si="73"/>
        <v>35.986559748481362</v>
      </c>
      <c r="DL58">
        <f t="shared" si="74"/>
        <v>3.4247955662322198</v>
      </c>
      <c r="DM58">
        <f t="shared" si="41"/>
        <v>4.1266294331094313</v>
      </c>
    </row>
    <row r="59" spans="16:117">
      <c r="P59" s="5" t="s">
        <v>90</v>
      </c>
      <c r="Q59" s="4">
        <v>15.510543409670065</v>
      </c>
      <c r="R59">
        <f t="shared" si="16"/>
        <v>0.15510543409670066</v>
      </c>
      <c r="T59">
        <f t="shared" si="75"/>
        <v>2.9118483591666733</v>
      </c>
      <c r="U59">
        <f t="shared" si="76"/>
        <v>0.61352202371181352</v>
      </c>
      <c r="V59">
        <f t="shared" si="77"/>
        <v>1.9587147331221142</v>
      </c>
      <c r="W59">
        <f t="shared" si="54"/>
        <v>-1.3417512404530965</v>
      </c>
      <c r="Y59" s="5" t="s">
        <v>90</v>
      </c>
      <c r="Z59" s="4">
        <v>15.510543409670065</v>
      </c>
      <c r="AA59">
        <f t="shared" si="55"/>
        <v>0.15510543409670066</v>
      </c>
      <c r="AC59">
        <f t="shared" si="21"/>
        <v>2.7870303402343826</v>
      </c>
      <c r="AD59">
        <f t="shared" si="22"/>
        <v>0.58722305682709774</v>
      </c>
      <c r="AE59">
        <f t="shared" si="23"/>
        <v>1.8747533235685756</v>
      </c>
      <c r="AF59">
        <f t="shared" si="56"/>
        <v>-1.2842363182882528</v>
      </c>
      <c r="AH59" s="5" t="s">
        <v>90</v>
      </c>
      <c r="AI59" s="4">
        <v>15.510543409670065</v>
      </c>
      <c r="AJ59">
        <f t="shared" si="57"/>
        <v>0.15510543409670066</v>
      </c>
      <c r="AL59">
        <f t="shared" si="25"/>
        <v>2.6724732692696032</v>
      </c>
      <c r="AM59">
        <f t="shared" si="26"/>
        <v>0.56308605608406337</v>
      </c>
      <c r="AN59">
        <f t="shared" si="27"/>
        <v>1.797694151865608</v>
      </c>
      <c r="AO59">
        <f t="shared" si="58"/>
        <v>-1.2314495405751253</v>
      </c>
      <c r="AS59">
        <f t="shared" si="59"/>
        <v>18.390759900622307</v>
      </c>
      <c r="AT59">
        <f t="shared" si="60"/>
        <v>1.8469248701757879</v>
      </c>
      <c r="AU59">
        <f t="shared" si="61"/>
        <v>7.0902083964412128</v>
      </c>
      <c r="AV59">
        <f t="shared" si="62"/>
        <v>0.26138751513855091</v>
      </c>
      <c r="AY59">
        <f t="shared" si="63"/>
        <v>16.232742431501254</v>
      </c>
      <c r="AZ59">
        <f t="shared" si="64"/>
        <v>1.7989857912999156</v>
      </c>
      <c r="BA59">
        <f t="shared" si="65"/>
        <v>6.5192107863167488</v>
      </c>
      <c r="BB59">
        <f t="shared" si="66"/>
        <v>0.2768619373164371</v>
      </c>
      <c r="BE59">
        <f t="shared" si="28"/>
        <v>14.475727326380026</v>
      </c>
      <c r="BF59">
        <f t="shared" si="29"/>
        <v>1.7560835188758186</v>
      </c>
      <c r="BG59">
        <f t="shared" si="30"/>
        <v>6.0357139665320725</v>
      </c>
      <c r="BH59">
        <f t="shared" si="67"/>
        <v>0.29186919465927058</v>
      </c>
      <c r="BL59" s="5" t="s">
        <v>90</v>
      </c>
      <c r="BM59" s="5">
        <v>426.56299999999999</v>
      </c>
      <c r="BN59" s="5">
        <v>71.211600000000004</v>
      </c>
      <c r="BO59" s="5">
        <v>14.3461</v>
      </c>
      <c r="BP59" s="5">
        <v>1.4379500000000001</v>
      </c>
      <c r="BU59" s="5" t="s">
        <v>90</v>
      </c>
      <c r="BV59" s="4">
        <v>15.510543409670065</v>
      </c>
      <c r="BW59" s="5">
        <v>426.56299999999999</v>
      </c>
      <c r="BX59" s="5">
        <v>71.211600000000004</v>
      </c>
      <c r="BY59" s="5">
        <v>14.3461</v>
      </c>
      <c r="BZ59" s="5">
        <v>1.4379500000000001</v>
      </c>
      <c r="CA59">
        <f t="shared" si="68"/>
        <v>23.194419496802084</v>
      </c>
      <c r="CB59">
        <f t="shared" si="69"/>
        <v>38.556847194992926</v>
      </c>
      <c r="CC59">
        <f t="shared" si="70"/>
        <v>2.0233678896096672</v>
      </c>
      <c r="CD59">
        <f t="shared" si="71"/>
        <v>5.50121913526666</v>
      </c>
      <c r="CM59" s="5" t="s">
        <v>90</v>
      </c>
      <c r="CN59" s="4">
        <v>15.510543409670065</v>
      </c>
      <c r="CO59" s="5">
        <v>426.56299999999999</v>
      </c>
      <c r="CP59" s="5">
        <v>71.211600000000004</v>
      </c>
      <c r="CQ59" s="5">
        <v>14.3461</v>
      </c>
      <c r="CR59" s="5">
        <v>1.4379500000000001</v>
      </c>
      <c r="CS59">
        <f t="shared" si="34"/>
        <v>26.277938050209677</v>
      </c>
      <c r="CT59">
        <f t="shared" si="35"/>
        <v>39.584303747359641</v>
      </c>
      <c r="CU59">
        <f t="shared" si="36"/>
        <v>2.2005884562148541</v>
      </c>
      <c r="CV59">
        <f t="shared" si="72"/>
        <v>5.1937439069369322</v>
      </c>
      <c r="DD59" s="5" t="s">
        <v>90</v>
      </c>
      <c r="DE59" s="4">
        <v>15.510543409670065</v>
      </c>
      <c r="DF59" s="5">
        <v>426.56299999999999</v>
      </c>
      <c r="DG59" s="5">
        <v>71.211600000000004</v>
      </c>
      <c r="DH59" s="5">
        <v>14.3461</v>
      </c>
      <c r="DI59" s="5">
        <v>1.4379500000000001</v>
      </c>
      <c r="DJ59">
        <f t="shared" si="38"/>
        <v>29.467465805510681</v>
      </c>
      <c r="DK59">
        <f t="shared" si="73"/>
        <v>40.551374256725047</v>
      </c>
      <c r="DL59">
        <f t="shared" si="74"/>
        <v>2.3768687647474467</v>
      </c>
      <c r="DM59">
        <f t="shared" si="41"/>
        <v>4.9266932801136116</v>
      </c>
    </row>
    <row r="60" spans="16:117">
      <c r="P60" s="3" t="s">
        <v>91</v>
      </c>
      <c r="Q60" s="4">
        <v>17.649832846833903</v>
      </c>
      <c r="R60">
        <f t="shared" si="16"/>
        <v>0.17649832846833902</v>
      </c>
      <c r="T60">
        <f t="shared" si="75"/>
        <v>2.8398247081580417</v>
      </c>
      <c r="U60">
        <f t="shared" si="76"/>
        <v>0.51240081769569479</v>
      </c>
      <c r="V60">
        <f t="shared" si="77"/>
        <v>1.814667431104851</v>
      </c>
      <c r="W60">
        <f t="shared" si="54"/>
        <v>-1.4339415137441451</v>
      </c>
      <c r="Y60" s="3" t="s">
        <v>91</v>
      </c>
      <c r="Z60" s="4">
        <v>17.649832846833903</v>
      </c>
      <c r="AA60">
        <f t="shared" si="55"/>
        <v>0.17649832846833902</v>
      </c>
      <c r="AC60">
        <f t="shared" si="21"/>
        <v>2.718094023566795</v>
      </c>
      <c r="AD60">
        <f t="shared" si="22"/>
        <v>0.49043646822580483</v>
      </c>
      <c r="AE60">
        <f t="shared" si="23"/>
        <v>1.7368806902334006</v>
      </c>
      <c r="AF60">
        <f t="shared" si="56"/>
        <v>-1.372474803622765</v>
      </c>
      <c r="AH60" s="3" t="s">
        <v>91</v>
      </c>
      <c r="AI60" s="4">
        <v>17.649832846833903</v>
      </c>
      <c r="AJ60">
        <f t="shared" si="57"/>
        <v>0.17649832846833902</v>
      </c>
      <c r="AL60">
        <f t="shared" si="25"/>
        <v>2.606370485630535</v>
      </c>
      <c r="AM60">
        <f t="shared" si="26"/>
        <v>0.47027774785481152</v>
      </c>
      <c r="AN60">
        <f t="shared" si="27"/>
        <v>1.6654885845874714</v>
      </c>
      <c r="AO60">
        <f t="shared" si="58"/>
        <v>-1.3160611036331329</v>
      </c>
      <c r="AS60">
        <f t="shared" si="59"/>
        <v>17.112765546023009</v>
      </c>
      <c r="AT60">
        <f t="shared" si="60"/>
        <v>1.6692940586655389</v>
      </c>
      <c r="AU60">
        <f t="shared" si="61"/>
        <v>6.1390341860958042</v>
      </c>
      <c r="AV60">
        <f t="shared" si="62"/>
        <v>0.23836753929329307</v>
      </c>
      <c r="AY60">
        <f t="shared" si="63"/>
        <v>15.15141646412569</v>
      </c>
      <c r="AZ60">
        <f t="shared" si="64"/>
        <v>1.6330288296242814</v>
      </c>
      <c r="BA60">
        <f t="shared" si="65"/>
        <v>5.6795993327341368</v>
      </c>
      <c r="BB60">
        <f t="shared" si="66"/>
        <v>0.25347887224566884</v>
      </c>
      <c r="BE60">
        <f t="shared" si="28"/>
        <v>13.549782365778171</v>
      </c>
      <c r="BF60">
        <f t="shared" si="29"/>
        <v>1.600438649892824</v>
      </c>
      <c r="BG60">
        <f t="shared" si="30"/>
        <v>5.2882563792322435</v>
      </c>
      <c r="BH60">
        <f t="shared" si="67"/>
        <v>0.26818959524911251</v>
      </c>
      <c r="BL60" s="3" t="s">
        <v>91</v>
      </c>
      <c r="BM60" s="3">
        <v>565.18499999999995</v>
      </c>
      <c r="BN60" s="3">
        <v>42.272300000000001</v>
      </c>
      <c r="BO60" s="3">
        <v>28.999199999999998</v>
      </c>
      <c r="BP60" t="s">
        <v>168</v>
      </c>
      <c r="BU60" s="3" t="s">
        <v>91</v>
      </c>
      <c r="BV60" s="4">
        <v>17.649832846833903</v>
      </c>
      <c r="BW60" s="3">
        <v>565.18499999999995</v>
      </c>
      <c r="BX60" s="3">
        <v>42.272300000000001</v>
      </c>
      <c r="BY60" s="3">
        <v>28.999199999999998</v>
      </c>
      <c r="BZ60" t="s">
        <v>168</v>
      </c>
      <c r="CA60">
        <f t="shared" si="68"/>
        <v>33.027098891759692</v>
      </c>
      <c r="CB60">
        <f t="shared" si="69"/>
        <v>25.323459207536612</v>
      </c>
      <c r="CC60">
        <f t="shared" si="70"/>
        <v>4.7237397807100994</v>
      </c>
      <c r="CD60" t="e">
        <f t="shared" si="71"/>
        <v>#VALUE!</v>
      </c>
      <c r="CM60" s="3" t="s">
        <v>91</v>
      </c>
      <c r="CN60" s="4">
        <v>17.649832846833903</v>
      </c>
      <c r="CO60" s="3">
        <v>565.18499999999995</v>
      </c>
      <c r="CP60" s="3">
        <v>42.272300000000001</v>
      </c>
      <c r="CQ60" s="3">
        <v>28.999199999999998</v>
      </c>
      <c r="CR60" t="s">
        <v>168</v>
      </c>
      <c r="CS60">
        <f t="shared" si="34"/>
        <v>37.302452964592433</v>
      </c>
      <c r="CT60">
        <f t="shared" si="35"/>
        <v>25.88582591632861</v>
      </c>
      <c r="CU60">
        <f t="shared" si="36"/>
        <v>5.1058531246850993</v>
      </c>
      <c r="CV60" t="e">
        <f t="shared" si="72"/>
        <v>#VALUE!</v>
      </c>
      <c r="DD60" s="3" t="s">
        <v>91</v>
      </c>
      <c r="DE60" s="4">
        <v>17.649832846833903</v>
      </c>
      <c r="DF60" s="3">
        <v>565.18499999999995</v>
      </c>
      <c r="DG60" s="3">
        <v>42.272300000000001</v>
      </c>
      <c r="DH60" s="3">
        <v>28.999199999999998</v>
      </c>
      <c r="DI60" t="s">
        <v>168</v>
      </c>
      <c r="DJ60">
        <f t="shared" si="38"/>
        <v>41.71174006657494</v>
      </c>
      <c r="DK60">
        <f t="shared" si="73"/>
        <v>26.412946227480095</v>
      </c>
      <c r="DL60">
        <f t="shared" si="74"/>
        <v>5.4836978240850991</v>
      </c>
      <c r="DM60" t="e">
        <f t="shared" si="41"/>
        <v>#VALUE!</v>
      </c>
    </row>
    <row r="61" spans="16:117">
      <c r="P61" s="6" t="s">
        <v>92</v>
      </c>
      <c r="Q61" s="4">
        <v>15.996739526960013</v>
      </c>
      <c r="R61">
        <f t="shared" si="16"/>
        <v>0.15996739526960013</v>
      </c>
      <c r="T61">
        <f t="shared" si="75"/>
        <v>2.8954795505028641</v>
      </c>
      <c r="U61">
        <f t="shared" si="76"/>
        <v>0.59054021634782539</v>
      </c>
      <c r="V61">
        <f t="shared" si="77"/>
        <v>1.9259771157944958</v>
      </c>
      <c r="W61">
        <f t="shared" si="54"/>
        <v>-1.3627033155427724</v>
      </c>
      <c r="Y61" s="6" t="s">
        <v>92</v>
      </c>
      <c r="Z61" s="4">
        <v>15.996739526960013</v>
      </c>
      <c r="AA61">
        <f t="shared" si="55"/>
        <v>0.15996739526960013</v>
      </c>
      <c r="AC61">
        <f t="shared" si="21"/>
        <v>2.7713631897675968</v>
      </c>
      <c r="AD61">
        <f t="shared" si="22"/>
        <v>0.56522637757173044</v>
      </c>
      <c r="AE61">
        <f t="shared" si="23"/>
        <v>1.843419022635004</v>
      </c>
      <c r="AF61">
        <f t="shared" si="56"/>
        <v>-1.3042902708857389</v>
      </c>
      <c r="AH61" s="6" t="s">
        <v>92</v>
      </c>
      <c r="AI61" s="4">
        <v>15.996739526960013</v>
      </c>
      <c r="AJ61">
        <f t="shared" si="57"/>
        <v>0.15996739526960013</v>
      </c>
      <c r="AL61">
        <f t="shared" si="25"/>
        <v>2.6574500955984517</v>
      </c>
      <c r="AM61">
        <f t="shared" si="26"/>
        <v>0.54199352024976655</v>
      </c>
      <c r="AN61">
        <f t="shared" si="27"/>
        <v>1.7676478045233048</v>
      </c>
      <c r="AO61">
        <f t="shared" si="58"/>
        <v>-1.2506792028741995</v>
      </c>
      <c r="AS61">
        <f t="shared" si="59"/>
        <v>18.092175473119386</v>
      </c>
      <c r="AT61">
        <f t="shared" si="60"/>
        <v>1.804963222710859</v>
      </c>
      <c r="AU61">
        <f t="shared" si="61"/>
        <v>6.8618502134950523</v>
      </c>
      <c r="AV61">
        <f t="shared" si="62"/>
        <v>0.25596787886904798</v>
      </c>
      <c r="AY61">
        <f t="shared" si="63"/>
        <v>15.980403490976839</v>
      </c>
      <c r="AZ61">
        <f t="shared" si="64"/>
        <v>1.7598461273248951</v>
      </c>
      <c r="BA61">
        <f t="shared" si="65"/>
        <v>6.318103112213195</v>
      </c>
      <c r="BB61">
        <f t="shared" si="66"/>
        <v>0.27136506240176311</v>
      </c>
      <c r="BE61">
        <f t="shared" si="28"/>
        <v>14.259881366024906</v>
      </c>
      <c r="BF61">
        <f t="shared" si="29"/>
        <v>1.7194311686914923</v>
      </c>
      <c r="BG61">
        <f t="shared" si="30"/>
        <v>5.8570601951328429</v>
      </c>
      <c r="BH61">
        <f t="shared" si="67"/>
        <v>0.28631026804843301</v>
      </c>
      <c r="BL61" s="6" t="s">
        <v>92</v>
      </c>
      <c r="BM61" s="6">
        <v>469.673</v>
      </c>
      <c r="BN61" s="6">
        <v>46.832500000000003</v>
      </c>
      <c r="BO61" s="6">
        <v>21.541799999999999</v>
      </c>
      <c r="BP61" s="6">
        <v>6.1594199999999997E-3</v>
      </c>
      <c r="BU61" s="6" t="s">
        <v>92</v>
      </c>
      <c r="BV61" s="4">
        <v>15.996739526960013</v>
      </c>
      <c r="BW61" s="6">
        <v>469.673</v>
      </c>
      <c r="BX61" s="6">
        <v>46.832500000000003</v>
      </c>
      <c r="BY61" s="6">
        <v>21.541799999999999</v>
      </c>
      <c r="BZ61" s="6">
        <v>6.1594199999999997E-3</v>
      </c>
      <c r="CA61">
        <f t="shared" si="68"/>
        <v>25.960006893467341</v>
      </c>
      <c r="CB61">
        <f t="shared" si="69"/>
        <v>25.946512045637512</v>
      </c>
      <c r="CC61">
        <f t="shared" si="70"/>
        <v>3.1393573642330761</v>
      </c>
      <c r="CD61">
        <f t="shared" si="71"/>
        <v>2.4063253667664805E-2</v>
      </c>
      <c r="CM61" s="6" t="s">
        <v>92</v>
      </c>
      <c r="CN61" s="4">
        <v>15.996739526960013</v>
      </c>
      <c r="CO61" s="6">
        <v>469.673</v>
      </c>
      <c r="CP61" s="6">
        <v>46.832500000000003</v>
      </c>
      <c r="CQ61" s="6">
        <v>21.541799999999999</v>
      </c>
      <c r="CR61" s="6">
        <v>6.1594199999999997E-3</v>
      </c>
      <c r="CS61">
        <f t="shared" si="34"/>
        <v>29.390559522805276</v>
      </c>
      <c r="CT61">
        <f t="shared" si="35"/>
        <v>26.611701598701188</v>
      </c>
      <c r="CU61">
        <f t="shared" si="36"/>
        <v>3.4095359979736117</v>
      </c>
      <c r="CV61">
        <f t="shared" si="72"/>
        <v>2.2697910871373767E-2</v>
      </c>
      <c r="DD61" s="6" t="s">
        <v>92</v>
      </c>
      <c r="DE61" s="4">
        <v>15.996739526960013</v>
      </c>
      <c r="DF61" s="6">
        <v>469.673</v>
      </c>
      <c r="DG61" s="6">
        <v>46.832500000000003</v>
      </c>
      <c r="DH61" s="6">
        <v>21.541799999999999</v>
      </c>
      <c r="DI61" s="6">
        <v>6.1594199999999997E-3</v>
      </c>
      <c r="DJ61">
        <f t="shared" si="38"/>
        <v>32.936669523704907</v>
      </c>
      <c r="DK61">
        <f t="shared" si="73"/>
        <v>27.237205450707339</v>
      </c>
      <c r="DL61">
        <f t="shared" si="74"/>
        <v>3.6779201992666923</v>
      </c>
      <c r="DM61">
        <f t="shared" si="41"/>
        <v>2.1513095013965953E-2</v>
      </c>
    </row>
    <row r="62" spans="16:117">
      <c r="P62" s="5" t="s">
        <v>93</v>
      </c>
      <c r="Q62" s="4">
        <v>16.832990353619142</v>
      </c>
      <c r="R62">
        <f t="shared" si="16"/>
        <v>0.16832990353619143</v>
      </c>
      <c r="T62">
        <f t="shared" si="75"/>
        <v>2.8673254182715442</v>
      </c>
      <c r="U62">
        <f t="shared" si="76"/>
        <v>0.55101181469505212</v>
      </c>
      <c r="V62">
        <f t="shared" si="77"/>
        <v>1.8696688513318558</v>
      </c>
      <c r="W62">
        <f t="shared" si="54"/>
        <v>-1.398740604798862</v>
      </c>
      <c r="Y62" s="5" t="s">
        <v>93</v>
      </c>
      <c r="Z62" s="4">
        <v>16.832990353619142</v>
      </c>
      <c r="AA62">
        <f t="shared" si="55"/>
        <v>0.16832990353619143</v>
      </c>
      <c r="AC62">
        <f t="shared" si="21"/>
        <v>2.7444159002617261</v>
      </c>
      <c r="AD62">
        <f t="shared" si="22"/>
        <v>0.52739238310548764</v>
      </c>
      <c r="AE62">
        <f t="shared" si="23"/>
        <v>1.7895244436232622</v>
      </c>
      <c r="AF62">
        <f t="shared" si="56"/>
        <v>-1.3387828014532537</v>
      </c>
      <c r="AH62" s="5" t="s">
        <v>93</v>
      </c>
      <c r="AI62" s="4">
        <v>16.832990353619142</v>
      </c>
      <c r="AJ62">
        <f t="shared" si="57"/>
        <v>0.16832990353619143</v>
      </c>
      <c r="AL62">
        <f t="shared" si="25"/>
        <v>2.6316104375782046</v>
      </c>
      <c r="AM62">
        <f t="shared" si="26"/>
        <v>0.50571464038933966</v>
      </c>
      <c r="AN62">
        <f t="shared" si="27"/>
        <v>1.7159684884828108</v>
      </c>
      <c r="AO62">
        <f t="shared" si="58"/>
        <v>-1.283753965140116</v>
      </c>
      <c r="AS62">
        <f t="shared" si="59"/>
        <v>17.589909579225743</v>
      </c>
      <c r="AT62">
        <f t="shared" si="60"/>
        <v>1.7350076362657632</v>
      </c>
      <c r="AU62">
        <f t="shared" si="61"/>
        <v>6.4861481642877727</v>
      </c>
      <c r="AV62">
        <f t="shared" si="62"/>
        <v>0.24690772261752841</v>
      </c>
      <c r="AY62">
        <f t="shared" si="63"/>
        <v>15.55552529985273</v>
      </c>
      <c r="AZ62">
        <f t="shared" si="64"/>
        <v>1.6945079150966447</v>
      </c>
      <c r="BA62">
        <f t="shared" si="65"/>
        <v>5.98660482123113</v>
      </c>
      <c r="BB62">
        <f t="shared" si="66"/>
        <v>0.2621645807979634</v>
      </c>
      <c r="BE62">
        <f t="shared" si="28"/>
        <v>13.89613074306817</v>
      </c>
      <c r="BF62">
        <f t="shared" si="29"/>
        <v>1.6581700924594058</v>
      </c>
      <c r="BG62">
        <f t="shared" si="30"/>
        <v>5.5620596954366572</v>
      </c>
      <c r="BH62">
        <f t="shared" si="67"/>
        <v>0.27699551475666045</v>
      </c>
      <c r="BL62" s="5" t="s">
        <v>93</v>
      </c>
      <c r="BM62" s="5">
        <v>598.88499999999999</v>
      </c>
      <c r="BN62" s="5">
        <v>55.2804</v>
      </c>
      <c r="BO62" s="5">
        <v>32.9099</v>
      </c>
      <c r="BP62" s="5">
        <v>0.187252</v>
      </c>
      <c r="BU62" s="5" t="s">
        <v>93</v>
      </c>
      <c r="BV62" s="4">
        <v>16.832990353619142</v>
      </c>
      <c r="BW62" s="5">
        <v>598.88499999999999</v>
      </c>
      <c r="BX62" s="5">
        <v>55.2804</v>
      </c>
      <c r="BY62" s="5">
        <v>32.9099</v>
      </c>
      <c r="BZ62" s="5">
        <v>0.187252</v>
      </c>
      <c r="CA62">
        <f t="shared" si="68"/>
        <v>34.047076666460107</v>
      </c>
      <c r="CB62">
        <f t="shared" si="69"/>
        <v>31.861761783930454</v>
      </c>
      <c r="CC62">
        <f t="shared" si="70"/>
        <v>5.0738742264938299</v>
      </c>
      <c r="CD62">
        <f t="shared" si="71"/>
        <v>0.75838859155516203</v>
      </c>
      <c r="CM62" s="5" t="s">
        <v>93</v>
      </c>
      <c r="CN62" s="4">
        <v>16.832990353619142</v>
      </c>
      <c r="CO62" s="5">
        <v>598.88499999999999</v>
      </c>
      <c r="CP62" s="5">
        <v>55.2804</v>
      </c>
      <c r="CQ62" s="5">
        <v>32.9099</v>
      </c>
      <c r="CR62" s="5">
        <v>0.187252</v>
      </c>
      <c r="CS62">
        <f t="shared" si="34"/>
        <v>38.499824882523889</v>
      </c>
      <c r="CT62">
        <f t="shared" si="35"/>
        <v>32.623276355039707</v>
      </c>
      <c r="CU62">
        <f t="shared" si="36"/>
        <v>5.4972561214141011</v>
      </c>
      <c r="CV62">
        <f t="shared" si="72"/>
        <v>0.71425361667869758</v>
      </c>
      <c r="DD62" s="5" t="s">
        <v>93</v>
      </c>
      <c r="DE62" s="4">
        <v>16.832990353619142</v>
      </c>
      <c r="DF62" s="5">
        <v>598.88499999999999</v>
      </c>
      <c r="DG62" s="5">
        <v>55.2804</v>
      </c>
      <c r="DH62" s="5">
        <v>32.9099</v>
      </c>
      <c r="DI62" s="5">
        <v>0.187252</v>
      </c>
      <c r="DJ62">
        <f t="shared" si="38"/>
        <v>43.09724851277344</v>
      </c>
      <c r="DK62">
        <f t="shared" si="73"/>
        <v>33.338196275152839</v>
      </c>
      <c r="DL62">
        <f t="shared" si="74"/>
        <v>5.9168548706876765</v>
      </c>
      <c r="DM62">
        <f t="shared" si="41"/>
        <v>0.67601094611405599</v>
      </c>
    </row>
    <row r="63" spans="16:117">
      <c r="P63" s="3" t="s">
        <v>94</v>
      </c>
      <c r="Q63" s="4">
        <v>18.03766588943186</v>
      </c>
      <c r="R63">
        <f t="shared" si="16"/>
        <v>0.18037665889431861</v>
      </c>
      <c r="T63">
        <f t="shared" si="75"/>
        <v>2.8267674980281567</v>
      </c>
      <c r="U63">
        <f t="shared" si="76"/>
        <v>0.49406849467333658</v>
      </c>
      <c r="V63">
        <f t="shared" si="77"/>
        <v>1.7885530108450816</v>
      </c>
      <c r="W63">
        <f t="shared" si="54"/>
        <v>-1.4506547427103977</v>
      </c>
      <c r="Y63" s="3" t="s">
        <v>94</v>
      </c>
      <c r="Z63" s="4">
        <v>18.03766588943186</v>
      </c>
      <c r="AA63">
        <f t="shared" si="55"/>
        <v>0.18037665889431861</v>
      </c>
      <c r="AC63">
        <f t="shared" si="21"/>
        <v>2.7055965180987496</v>
      </c>
      <c r="AD63">
        <f t="shared" si="22"/>
        <v>0.4728899705486691</v>
      </c>
      <c r="AE63">
        <f t="shared" si="23"/>
        <v>1.7118856792973098</v>
      </c>
      <c r="AF63">
        <f t="shared" si="56"/>
        <v>-1.3884716106218633</v>
      </c>
      <c r="AH63" s="3" t="s">
        <v>94</v>
      </c>
      <c r="AI63" s="4">
        <v>18.03766588943186</v>
      </c>
      <c r="AJ63">
        <f t="shared" si="57"/>
        <v>0.18037665889431861</v>
      </c>
      <c r="AL63">
        <f t="shared" si="25"/>
        <v>2.5943866730348337</v>
      </c>
      <c r="AM63">
        <f t="shared" si="26"/>
        <v>0.45345247497044711</v>
      </c>
      <c r="AN63">
        <f t="shared" si="27"/>
        <v>1.6415209593960693</v>
      </c>
      <c r="AO63">
        <f t="shared" si="58"/>
        <v>-1.3314003837556305</v>
      </c>
      <c r="AS63">
        <f t="shared" si="59"/>
        <v>16.890773025840168</v>
      </c>
      <c r="AT63">
        <f t="shared" si="60"/>
        <v>1.6389708177199818</v>
      </c>
      <c r="AU63">
        <f t="shared" si="61"/>
        <v>5.9807920608878522</v>
      </c>
      <c r="AV63">
        <f t="shared" si="62"/>
        <v>0.23441675517535673</v>
      </c>
      <c r="AY63">
        <f t="shared" si="63"/>
        <v>14.963239872241481</v>
      </c>
      <c r="AZ63">
        <f t="shared" si="64"/>
        <v>1.6046248172744868</v>
      </c>
      <c r="BA63">
        <f t="shared" si="65"/>
        <v>5.5393971619026265</v>
      </c>
      <c r="BB63">
        <f t="shared" si="66"/>
        <v>0.24945627974662057</v>
      </c>
      <c r="BE63">
        <f t="shared" si="28"/>
        <v>13.388373392319741</v>
      </c>
      <c r="BF63">
        <f t="shared" si="29"/>
        <v>1.5737361016362215</v>
      </c>
      <c r="BG63">
        <f t="shared" si="30"/>
        <v>5.1630162815387228</v>
      </c>
      <c r="BH63">
        <f t="shared" si="67"/>
        <v>0.2641071508481827</v>
      </c>
      <c r="BL63" s="3" t="s">
        <v>94</v>
      </c>
      <c r="BM63" s="3">
        <v>726.73599999999999</v>
      </c>
      <c r="BN63" s="3">
        <v>63.9572</v>
      </c>
      <c r="BO63" s="3">
        <v>36.658299999999997</v>
      </c>
      <c r="BP63" s="3">
        <v>4.9613200000000003E-2</v>
      </c>
      <c r="BU63" s="3" t="s">
        <v>94</v>
      </c>
      <c r="BV63" s="4">
        <v>18.03766588943186</v>
      </c>
      <c r="BW63" s="3">
        <v>726.73599999999999</v>
      </c>
      <c r="BX63" s="3">
        <v>63.9572</v>
      </c>
      <c r="BY63" s="3">
        <v>36.658299999999997</v>
      </c>
      <c r="BZ63" s="3">
        <v>4.9613200000000003E-2</v>
      </c>
      <c r="CA63">
        <f t="shared" si="68"/>
        <v>43.025621082481585</v>
      </c>
      <c r="CB63">
        <f t="shared" si="69"/>
        <v>39.022781436079903</v>
      </c>
      <c r="CC63">
        <f t="shared" si="70"/>
        <v>6.1293386606318583</v>
      </c>
      <c r="CD63">
        <f t="shared" si="71"/>
        <v>0.2116452809138433</v>
      </c>
      <c r="CM63" s="3" t="s">
        <v>94</v>
      </c>
      <c r="CN63" s="4">
        <v>18.03766588943186</v>
      </c>
      <c r="CO63" s="3">
        <v>726.73599999999999</v>
      </c>
      <c r="CP63" s="3">
        <v>63.9572</v>
      </c>
      <c r="CQ63" s="3">
        <v>36.658299999999997</v>
      </c>
      <c r="CR63" s="3">
        <v>4.9613200000000003E-2</v>
      </c>
      <c r="CS63">
        <f t="shared" si="34"/>
        <v>48.568091282702639</v>
      </c>
      <c r="CT63">
        <f t="shared" si="35"/>
        <v>39.858039905324169</v>
      </c>
      <c r="CU63">
        <f t="shared" si="36"/>
        <v>6.6177417738014119</v>
      </c>
      <c r="CV63">
        <f t="shared" si="72"/>
        <v>0.19888535197587914</v>
      </c>
      <c r="DD63" s="3" t="s">
        <v>94</v>
      </c>
      <c r="DE63" s="4">
        <v>18.03766588943186</v>
      </c>
      <c r="DF63" s="3">
        <v>726.73599999999999</v>
      </c>
      <c r="DG63" s="3">
        <v>63.9572</v>
      </c>
      <c r="DH63" s="3">
        <v>36.658299999999997</v>
      </c>
      <c r="DI63" s="3">
        <v>4.9613200000000003E-2</v>
      </c>
      <c r="DJ63">
        <f t="shared" si="38"/>
        <v>54.281127266505216</v>
      </c>
      <c r="DK63">
        <f t="shared" si="73"/>
        <v>40.64035890992357</v>
      </c>
      <c r="DL63">
        <f t="shared" si="74"/>
        <v>7.1001712954263239</v>
      </c>
      <c r="DM63">
        <f t="shared" si="41"/>
        <v>0.18785254333578899</v>
      </c>
    </row>
    <row r="64" spans="16:117">
      <c r="P64" s="3" t="s">
        <v>95</v>
      </c>
      <c r="Q64" s="4">
        <v>17.046871802461958</v>
      </c>
      <c r="R64">
        <f t="shared" si="16"/>
        <v>0.17046871802461958</v>
      </c>
      <c r="T64">
        <f t="shared" si="75"/>
        <v>2.8601246521848855</v>
      </c>
      <c r="U64">
        <f t="shared" si="76"/>
        <v>0.540901939109384</v>
      </c>
      <c r="V64">
        <f t="shared" si="77"/>
        <v>1.8552673191585394</v>
      </c>
      <c r="W64">
        <f t="shared" si="54"/>
        <v>-1.4079575853897845</v>
      </c>
      <c r="Y64" s="3" t="s">
        <v>95</v>
      </c>
      <c r="Z64" s="4">
        <v>17.046871802461958</v>
      </c>
      <c r="AA64">
        <f t="shared" si="55"/>
        <v>0.17046871802461958</v>
      </c>
      <c r="AC64">
        <f t="shared" si="21"/>
        <v>2.737523799066528</v>
      </c>
      <c r="AD64">
        <f t="shared" si="22"/>
        <v>0.51771587302743005</v>
      </c>
      <c r="AE64">
        <f t="shared" si="23"/>
        <v>1.7757402412328667</v>
      </c>
      <c r="AF64">
        <f t="shared" si="56"/>
        <v>-1.3476046909831068</v>
      </c>
      <c r="AH64" s="3" t="s">
        <v>95</v>
      </c>
      <c r="AI64" s="4">
        <v>17.046871802461958</v>
      </c>
      <c r="AJ64">
        <f t="shared" si="57"/>
        <v>0.17046871802461958</v>
      </c>
      <c r="AL64">
        <f t="shared" si="25"/>
        <v>2.6250016267779177</v>
      </c>
      <c r="AM64">
        <f t="shared" si="26"/>
        <v>0.49643587002573741</v>
      </c>
      <c r="AN64">
        <f t="shared" si="27"/>
        <v>1.7027508668822378</v>
      </c>
      <c r="AO64">
        <f t="shared" si="58"/>
        <v>-1.2922132429644826</v>
      </c>
      <c r="AS64">
        <f t="shared" si="59"/>
        <v>17.463703689729773</v>
      </c>
      <c r="AT64">
        <f t="shared" si="60"/>
        <v>1.7175552940765049</v>
      </c>
      <c r="AU64">
        <f t="shared" si="61"/>
        <v>6.3934071024131285</v>
      </c>
      <c r="AV64">
        <f t="shared" si="62"/>
        <v>0.24464243452544737</v>
      </c>
      <c r="AY64">
        <f t="shared" si="63"/>
        <v>15.448683649996973</v>
      </c>
      <c r="AZ64">
        <f t="shared" si="64"/>
        <v>1.6781900694043941</v>
      </c>
      <c r="BA64">
        <f t="shared" si="65"/>
        <v>5.9046503846509975</v>
      </c>
      <c r="BB64">
        <f t="shared" si="66"/>
        <v>0.25986196547009111</v>
      </c>
      <c r="BE64">
        <f t="shared" si="28"/>
        <v>13.80459664306181</v>
      </c>
      <c r="BF64">
        <f t="shared" si="29"/>
        <v>1.6428554732417389</v>
      </c>
      <c r="BG64">
        <f t="shared" si="30"/>
        <v>5.4890262227418489</v>
      </c>
      <c r="BH64">
        <f t="shared" si="67"/>
        <v>0.27466221566795312</v>
      </c>
      <c r="BL64" s="3" t="s">
        <v>95</v>
      </c>
      <c r="BM64" s="3">
        <v>518.15700000000004</v>
      </c>
      <c r="BN64" s="3">
        <v>38.003500000000003</v>
      </c>
      <c r="BO64" s="3">
        <v>28.934100000000001</v>
      </c>
      <c r="BP64" t="s">
        <v>168</v>
      </c>
      <c r="BU64" s="3" t="s">
        <v>95</v>
      </c>
      <c r="BV64" s="4">
        <v>17.046871802461958</v>
      </c>
      <c r="BW64" s="3">
        <v>518.15700000000004</v>
      </c>
      <c r="BX64" s="3">
        <v>38.003500000000003</v>
      </c>
      <c r="BY64" s="3">
        <v>28.934100000000001</v>
      </c>
      <c r="BZ64" t="s">
        <v>168</v>
      </c>
      <c r="CA64">
        <f t="shared" si="68"/>
        <v>29.670510288417393</v>
      </c>
      <c r="CB64">
        <f t="shared" si="69"/>
        <v>22.126507444078371</v>
      </c>
      <c r="CC64">
        <f t="shared" si="70"/>
        <v>4.5256151433058456</v>
      </c>
      <c r="CD64" t="e">
        <f t="shared" si="71"/>
        <v>#VALUE!</v>
      </c>
      <c r="CM64" s="3" t="s">
        <v>95</v>
      </c>
      <c r="CN64" s="4">
        <v>17.046871802461958</v>
      </c>
      <c r="CO64" s="3">
        <v>518.15700000000004</v>
      </c>
      <c r="CP64" s="3">
        <v>38.003500000000003</v>
      </c>
      <c r="CQ64" s="3">
        <v>28.934100000000001</v>
      </c>
      <c r="CR64" t="s">
        <v>168</v>
      </c>
      <c r="CS64">
        <f t="shared" si="34"/>
        <v>33.540527577577883</v>
      </c>
      <c r="CT64">
        <f t="shared" si="35"/>
        <v>22.645527877237299</v>
      </c>
      <c r="CU64">
        <f t="shared" si="36"/>
        <v>4.9002223866147139</v>
      </c>
      <c r="CV64" t="e">
        <f t="shared" si="72"/>
        <v>#VALUE!</v>
      </c>
      <c r="DD64" s="3" t="s">
        <v>95</v>
      </c>
      <c r="DE64" s="4">
        <v>17.046871802461958</v>
      </c>
      <c r="DF64" s="3">
        <v>518.15700000000004</v>
      </c>
      <c r="DG64" s="3">
        <v>38.003500000000003</v>
      </c>
      <c r="DH64" s="3">
        <v>28.934100000000001</v>
      </c>
      <c r="DI64" t="s">
        <v>168</v>
      </c>
      <c r="DJ64">
        <f t="shared" si="38"/>
        <v>37.535106124265191</v>
      </c>
      <c r="DK64">
        <f t="shared" si="73"/>
        <v>23.132588726755245</v>
      </c>
      <c r="DL64">
        <f t="shared" si="74"/>
        <v>5.2712628480661534</v>
      </c>
      <c r="DM64" t="e">
        <f t="shared" si="41"/>
        <v>#VALUE!</v>
      </c>
    </row>
    <row r="65" spans="16:117">
      <c r="P65" s="6" t="s">
        <v>96</v>
      </c>
      <c r="Q65" s="4">
        <v>16.265075659872146</v>
      </c>
      <c r="R65">
        <f t="shared" si="16"/>
        <v>0.16265075659872147</v>
      </c>
      <c r="T65">
        <f t="shared" si="75"/>
        <v>2.8864454536414823</v>
      </c>
      <c r="U65">
        <f t="shared" si="76"/>
        <v>0.57785634435444522</v>
      </c>
      <c r="V65">
        <f t="shared" si="77"/>
        <v>1.907908922071732</v>
      </c>
      <c r="W65">
        <f t="shared" si="54"/>
        <v>-1.3742669595253412</v>
      </c>
      <c r="Y65" s="6" t="s">
        <v>96</v>
      </c>
      <c r="Z65" s="4">
        <v>16.265075659872146</v>
      </c>
      <c r="AA65">
        <f t="shared" si="55"/>
        <v>0.16265075659872147</v>
      </c>
      <c r="AC65">
        <f t="shared" si="21"/>
        <v>2.7627163445532763</v>
      </c>
      <c r="AD65">
        <f t="shared" si="22"/>
        <v>0.55308620689082433</v>
      </c>
      <c r="AE65">
        <f t="shared" si="23"/>
        <v>1.8261253322063629</v>
      </c>
      <c r="AF65">
        <f t="shared" si="56"/>
        <v>-1.3153582327600692</v>
      </c>
      <c r="AH65" s="6" t="s">
        <v>96</v>
      </c>
      <c r="AI65" s="4">
        <v>16.265075659872146</v>
      </c>
      <c r="AJ65">
        <f t="shared" si="57"/>
        <v>0.16265075659872147</v>
      </c>
      <c r="AL65">
        <f t="shared" si="25"/>
        <v>2.649158667132395</v>
      </c>
      <c r="AM65">
        <f t="shared" si="26"/>
        <v>0.53035235468342268</v>
      </c>
      <c r="AN65">
        <f t="shared" si="27"/>
        <v>1.7510649475911912</v>
      </c>
      <c r="AO65">
        <f t="shared" si="58"/>
        <v>-1.2612922313107524</v>
      </c>
      <c r="AS65">
        <f t="shared" si="59"/>
        <v>17.929465084797588</v>
      </c>
      <c r="AT65">
        <f t="shared" si="60"/>
        <v>1.7822138801091716</v>
      </c>
      <c r="AU65">
        <f t="shared" si="61"/>
        <v>6.738982317612666</v>
      </c>
      <c r="AV65">
        <f t="shared" si="62"/>
        <v>0.25302500541013784</v>
      </c>
      <c r="AY65">
        <f t="shared" si="63"/>
        <v>15.842819108199448</v>
      </c>
      <c r="AZ65">
        <f t="shared" si="64"/>
        <v>1.7386104581068502</v>
      </c>
      <c r="BA65">
        <f t="shared" si="65"/>
        <v>6.2097791531077515</v>
      </c>
      <c r="BB65">
        <f t="shared" si="66"/>
        <v>0.26837816416610832</v>
      </c>
      <c r="BE65">
        <f t="shared" si="28"/>
        <v>14.142135395453925</v>
      </c>
      <c r="BF65">
        <f t="shared" si="29"/>
        <v>1.699531040851169</v>
      </c>
      <c r="BG65">
        <f t="shared" si="30"/>
        <v>5.7607342906084105</v>
      </c>
      <c r="BH65">
        <f t="shared" si="67"/>
        <v>0.28328771661483165</v>
      </c>
      <c r="BL65" s="6" t="s">
        <v>96</v>
      </c>
      <c r="BM65" s="6">
        <v>436.887</v>
      </c>
      <c r="BN65" s="6">
        <v>38.735100000000003</v>
      </c>
      <c r="BO65" s="6">
        <v>19.299700000000001</v>
      </c>
      <c r="BP65" t="s">
        <v>168</v>
      </c>
      <c r="BU65" s="6" t="s">
        <v>96</v>
      </c>
      <c r="BV65" s="4">
        <v>16.265075659872146</v>
      </c>
      <c r="BW65" s="6">
        <v>436.887</v>
      </c>
      <c r="BX65" s="6">
        <v>38.735100000000003</v>
      </c>
      <c r="BY65" s="6">
        <v>19.299700000000001</v>
      </c>
      <c r="BZ65" t="s">
        <v>168</v>
      </c>
      <c r="CA65">
        <f t="shared" si="68"/>
        <v>24.366984621891309</v>
      </c>
      <c r="CB65">
        <f t="shared" si="69"/>
        <v>21.734260086464616</v>
      </c>
      <c r="CC65">
        <f t="shared" si="70"/>
        <v>2.8638893961124179</v>
      </c>
      <c r="CD65" t="e">
        <f t="shared" si="71"/>
        <v>#VALUE!</v>
      </c>
      <c r="CM65" s="6" t="s">
        <v>96</v>
      </c>
      <c r="CN65" s="4">
        <v>16.265075659872146</v>
      </c>
      <c r="CO65" s="6">
        <v>436.887</v>
      </c>
      <c r="CP65" s="6">
        <v>38.735100000000003</v>
      </c>
      <c r="CQ65" s="6">
        <v>19.299700000000001</v>
      </c>
      <c r="CR65" t="s">
        <v>168</v>
      </c>
      <c r="CS65">
        <f t="shared" si="34"/>
        <v>27.576342128017433</v>
      </c>
      <c r="CT65">
        <f t="shared" si="35"/>
        <v>22.279343724975714</v>
      </c>
      <c r="CU65">
        <f t="shared" si="36"/>
        <v>3.1079527184700693</v>
      </c>
      <c r="CV65" t="e">
        <f t="shared" si="72"/>
        <v>#VALUE!</v>
      </c>
      <c r="DD65" s="6" t="s">
        <v>96</v>
      </c>
      <c r="DE65" s="4">
        <v>16.265075659872146</v>
      </c>
      <c r="DF65" s="6">
        <v>436.887</v>
      </c>
      <c r="DG65" s="6">
        <v>38.735100000000003</v>
      </c>
      <c r="DH65" s="6">
        <v>19.299700000000001</v>
      </c>
      <c r="DI65" t="s">
        <v>168</v>
      </c>
      <c r="DJ65">
        <f t="shared" si="38"/>
        <v>30.892576529881051</v>
      </c>
      <c r="DK65">
        <f t="shared" si="73"/>
        <v>22.791640204818187</v>
      </c>
      <c r="DL65">
        <f t="shared" si="74"/>
        <v>3.3502152722898275</v>
      </c>
      <c r="DM65" t="e">
        <f t="shared" si="41"/>
        <v>#VALUE!</v>
      </c>
    </row>
    <row r="66" spans="16:117">
      <c r="P66" s="5" t="s">
        <v>97</v>
      </c>
      <c r="Q66" s="4">
        <v>19.146009349584546</v>
      </c>
      <c r="R66">
        <f t="shared" si="16"/>
        <v>0.19146009349584545</v>
      </c>
      <c r="T66">
        <f t="shared" si="75"/>
        <v>2.7894527984905539</v>
      </c>
      <c r="U66">
        <f t="shared" si="76"/>
        <v>0.44167865652254218</v>
      </c>
      <c r="V66">
        <f t="shared" si="77"/>
        <v>1.7139236117698757</v>
      </c>
      <c r="W66">
        <f t="shared" si="54"/>
        <v>-1.4984175581185293</v>
      </c>
      <c r="Y66" s="5" t="s">
        <v>97</v>
      </c>
      <c r="Z66" s="4">
        <v>19.146009349584546</v>
      </c>
      <c r="AA66">
        <f t="shared" si="55"/>
        <v>0.19146009349584545</v>
      </c>
      <c r="AC66">
        <f t="shared" si="21"/>
        <v>2.6698813341604652</v>
      </c>
      <c r="AD66">
        <f t="shared" si="22"/>
        <v>0.42274585229931794</v>
      </c>
      <c r="AE66">
        <f t="shared" si="23"/>
        <v>1.6404553114207412</v>
      </c>
      <c r="AF66">
        <f t="shared" si="56"/>
        <v>-1.4341870460628672</v>
      </c>
      <c r="AH66" s="5" t="s">
        <v>97</v>
      </c>
      <c r="AI66" s="4">
        <v>19.146009349584546</v>
      </c>
      <c r="AJ66">
        <f t="shared" si="57"/>
        <v>0.19146009349584545</v>
      </c>
      <c r="AL66">
        <f t="shared" si="25"/>
        <v>2.560139512893016</v>
      </c>
      <c r="AM66">
        <f t="shared" si="26"/>
        <v>0.40536946213133496</v>
      </c>
      <c r="AN66">
        <f t="shared" si="27"/>
        <v>1.5730266391124337</v>
      </c>
      <c r="AO66">
        <f t="shared" si="58"/>
        <v>-1.3752367487371573</v>
      </c>
      <c r="AS66">
        <f t="shared" si="59"/>
        <v>16.272113240241769</v>
      </c>
      <c r="AT66">
        <f t="shared" si="60"/>
        <v>1.5553158695132243</v>
      </c>
      <c r="AU66">
        <f t="shared" si="61"/>
        <v>5.5506975901010485</v>
      </c>
      <c r="AV66">
        <f t="shared" si="62"/>
        <v>0.22348353017889577</v>
      </c>
      <c r="AY66">
        <f t="shared" si="63"/>
        <v>14.438255763400541</v>
      </c>
      <c r="AZ66">
        <f t="shared" si="64"/>
        <v>1.5261463800811776</v>
      </c>
      <c r="BA66">
        <f t="shared" si="65"/>
        <v>5.1575172542257706</v>
      </c>
      <c r="BB66">
        <f t="shared" si="66"/>
        <v>0.23830901954320127</v>
      </c>
      <c r="BE66">
        <f t="shared" si="28"/>
        <v>12.937622154736536</v>
      </c>
      <c r="BF66">
        <f t="shared" si="29"/>
        <v>1.4998565378956519</v>
      </c>
      <c r="BG66">
        <f t="shared" si="30"/>
        <v>4.8212182211831314</v>
      </c>
      <c r="BH66">
        <f t="shared" si="67"/>
        <v>0.25277974343500237</v>
      </c>
      <c r="BL66" s="5" t="s">
        <v>97</v>
      </c>
      <c r="BM66" s="5">
        <v>461.47199999999998</v>
      </c>
      <c r="BN66" s="5">
        <v>82.548699999999997</v>
      </c>
      <c r="BO66" s="5">
        <v>16.232700000000001</v>
      </c>
      <c r="BP66" s="5">
        <v>2.0426899999999999</v>
      </c>
      <c r="BU66" s="5" t="s">
        <v>97</v>
      </c>
      <c r="BV66" s="4">
        <v>19.146009349584546</v>
      </c>
      <c r="BW66" s="5">
        <v>461.47199999999998</v>
      </c>
      <c r="BX66" s="5">
        <v>82.548699999999997</v>
      </c>
      <c r="BY66" s="5">
        <v>16.232700000000001</v>
      </c>
      <c r="BZ66" s="5">
        <v>2.0426899999999999</v>
      </c>
      <c r="CA66">
        <f t="shared" si="68"/>
        <v>28.359684644939424</v>
      </c>
      <c r="CB66">
        <f t="shared" si="69"/>
        <v>53.075199461467406</v>
      </c>
      <c r="CC66">
        <f t="shared" si="70"/>
        <v>2.9244432319550109</v>
      </c>
      <c r="CD66">
        <f t="shared" si="71"/>
        <v>9.1402261203089648</v>
      </c>
      <c r="CM66" s="5" t="s">
        <v>97</v>
      </c>
      <c r="CN66" s="4">
        <v>19.146009349584546</v>
      </c>
      <c r="CO66" s="5">
        <v>461.47199999999998</v>
      </c>
      <c r="CP66" s="5">
        <v>82.548699999999997</v>
      </c>
      <c r="CQ66" s="5">
        <v>16.232700000000001</v>
      </c>
      <c r="CR66" s="5">
        <v>2.0426899999999999</v>
      </c>
      <c r="CS66">
        <f t="shared" si="34"/>
        <v>31.961755461472219</v>
      </c>
      <c r="CT66">
        <f t="shared" si="35"/>
        <v>54.089634570708171</v>
      </c>
      <c r="CU66">
        <f t="shared" si="36"/>
        <v>3.1473864652027812</v>
      </c>
      <c r="CV66">
        <f t="shared" si="72"/>
        <v>8.5716017124131376</v>
      </c>
      <c r="DD66" s="5" t="s">
        <v>97</v>
      </c>
      <c r="DE66" s="4">
        <v>19.146009349584546</v>
      </c>
      <c r="DF66" s="5">
        <v>461.47199999999998</v>
      </c>
      <c r="DG66" s="5">
        <v>82.548699999999997</v>
      </c>
      <c r="DH66" s="5">
        <v>16.232700000000001</v>
      </c>
      <c r="DI66" s="5">
        <v>2.0426899999999999</v>
      </c>
      <c r="DJ66">
        <f t="shared" si="38"/>
        <v>35.668996549806678</v>
      </c>
      <c r="DK66">
        <f t="shared" si="73"/>
        <v>55.037730552429061</v>
      </c>
      <c r="DL66">
        <f t="shared" si="74"/>
        <v>3.3669291152758651</v>
      </c>
      <c r="DM66">
        <f t="shared" si="41"/>
        <v>8.0809085895968558</v>
      </c>
    </row>
    <row r="67" spans="16:117">
      <c r="P67" s="5" t="s">
        <v>98</v>
      </c>
      <c r="Q67" s="4">
        <v>20.581264830210316</v>
      </c>
      <c r="R67">
        <f t="shared" ref="R67:R118" si="79">Q67/100</f>
        <v>0.20581264830210316</v>
      </c>
      <c r="T67">
        <f t="shared" si="75"/>
        <v>2.7411319223860739</v>
      </c>
      <c r="U67">
        <f t="shared" si="76"/>
        <v>0.37383614647185232</v>
      </c>
      <c r="V67">
        <f t="shared" si="77"/>
        <v>1.617281859560916</v>
      </c>
      <c r="W67">
        <f t="shared" si="54"/>
        <v>-1.5602682795322635</v>
      </c>
      <c r="Y67" s="5" t="s">
        <v>98</v>
      </c>
      <c r="Z67" s="4">
        <v>20.581264830210316</v>
      </c>
      <c r="AA67">
        <f t="shared" si="55"/>
        <v>0.20581264830210316</v>
      </c>
      <c r="AC67">
        <f t="shared" ref="AC67:AC118" si="80">((-25*(AA67))+(25.5))/(0.008314*933.15)</f>
        <v>2.6236317596089824</v>
      </c>
      <c r="AD67">
        <f t="shared" ref="AD67:AD118" si="81">((-35.1*(AA67))+(10))/(0.008314*933.15)</f>
        <v>0.35781144962903594</v>
      </c>
      <c r="AE67">
        <f t="shared" ref="AE67:AE118" si="82">((-50*(AA67))+(22.3))/(0.008314*933.15)</f>
        <v>1.5479561623177756</v>
      </c>
      <c r="AF67">
        <f t="shared" si="56"/>
        <v>-1.4933865014887651</v>
      </c>
      <c r="AH67" s="5" t="s">
        <v>98</v>
      </c>
      <c r="AI67" s="4">
        <v>20.581264830210316</v>
      </c>
      <c r="AJ67">
        <f t="shared" si="57"/>
        <v>0.20581264830210316</v>
      </c>
      <c r="AL67">
        <f t="shared" ref="AL67:AL118" si="83">((-25*(AJ67))+(25.5))/(0.008314*973.15)</f>
        <v>2.5157909638587292</v>
      </c>
      <c r="AM67">
        <f t="shared" ref="AM67:AM118" si="84">((-35.1*(AJ67))+(10))/(0.008314*973.15)</f>
        <v>0.34310409928719615</v>
      </c>
      <c r="AN67">
        <f t="shared" ref="AN67:AN118" si="85">((-50*(AJ67))+(22.3))/(0.008314*973.15)</f>
        <v>1.4843295410438599</v>
      </c>
      <c r="AO67">
        <f t="shared" si="58"/>
        <v>-1.4320028915010443</v>
      </c>
      <c r="AS67">
        <f t="shared" si="59"/>
        <v>15.5045250865443</v>
      </c>
      <c r="AT67">
        <f t="shared" si="60"/>
        <v>1.453299002777658</v>
      </c>
      <c r="AU67">
        <f t="shared" si="61"/>
        <v>5.0393739573724012</v>
      </c>
      <c r="AV67">
        <f t="shared" si="62"/>
        <v>0.21007970355535216</v>
      </c>
      <c r="AY67">
        <f t="shared" si="63"/>
        <v>13.78569912583945</v>
      </c>
      <c r="AZ67">
        <f t="shared" si="64"/>
        <v>1.430195931082322</v>
      </c>
      <c r="BA67">
        <f t="shared" si="65"/>
        <v>4.7018505361394958</v>
      </c>
      <c r="BB67">
        <f t="shared" si="66"/>
        <v>0.22461072157935222</v>
      </c>
      <c r="BE67">
        <f t="shared" ref="BE67:BE118" si="86">EXP(AL67)</f>
        <v>12.37639418915419</v>
      </c>
      <c r="BF67">
        <f t="shared" ref="BF67:BF118" si="87">EXP(AM67)</f>
        <v>1.4093154630257139</v>
      </c>
      <c r="BG67">
        <f t="shared" ref="BG67:BG118" si="88">EXP(AN67)</f>
        <v>4.4120063517518604</v>
      </c>
      <c r="BH67">
        <f t="shared" si="67"/>
        <v>0.23883009211973324</v>
      </c>
      <c r="BL67" s="5" t="s">
        <v>98</v>
      </c>
      <c r="BM67" s="5">
        <v>466.18700000000001</v>
      </c>
      <c r="BN67" s="5">
        <v>64.204999999999998</v>
      </c>
      <c r="BO67" s="5">
        <v>17.4221</v>
      </c>
      <c r="BP67" s="5">
        <v>1.91076</v>
      </c>
      <c r="BU67" s="5" t="s">
        <v>98</v>
      </c>
      <c r="BV67" s="4">
        <v>20.581264830210316</v>
      </c>
      <c r="BW67" s="5">
        <v>466.18700000000001</v>
      </c>
      <c r="BX67" s="5">
        <v>64.204999999999998</v>
      </c>
      <c r="BY67" s="5">
        <v>17.4221</v>
      </c>
      <c r="BZ67" s="5">
        <v>1.91076</v>
      </c>
      <c r="CA67">
        <f t="shared" si="68"/>
        <v>30.067802618771172</v>
      </c>
      <c r="CB67">
        <f t="shared" si="69"/>
        <v>44.178795882530991</v>
      </c>
      <c r="CC67">
        <f t="shared" si="70"/>
        <v>3.4571953078640192</v>
      </c>
      <c r="CD67">
        <f t="shared" si="71"/>
        <v>9.0954050660898318</v>
      </c>
      <c r="CM67" s="5" t="s">
        <v>98</v>
      </c>
      <c r="CN67" s="4">
        <v>20.581264830210316</v>
      </c>
      <c r="CO67" s="5">
        <v>466.18700000000001</v>
      </c>
      <c r="CP67" s="5">
        <v>64.204999999999998</v>
      </c>
      <c r="CQ67" s="5">
        <v>17.4221</v>
      </c>
      <c r="CR67" s="5">
        <v>1.91076</v>
      </c>
      <c r="CS67">
        <f t="shared" ref="CS67:CS118" si="89">CO67/AY67</f>
        <v>33.816710762691372</v>
      </c>
      <c r="CT67">
        <f t="shared" ref="CT67:CT118" si="90">CP67/AZ67</f>
        <v>44.892450471042743</v>
      </c>
      <c r="CU67">
        <f t="shared" ref="CU67:CU118" si="91">CQ67/BA67</f>
        <v>3.7053708675105184</v>
      </c>
      <c r="CV67">
        <f t="shared" si="72"/>
        <v>8.5069848249650537</v>
      </c>
      <c r="DD67" s="5" t="s">
        <v>98</v>
      </c>
      <c r="DE67" s="4">
        <v>20.581264830210316</v>
      </c>
      <c r="DF67" s="5">
        <v>466.18700000000001</v>
      </c>
      <c r="DG67" s="5">
        <v>64.204999999999998</v>
      </c>
      <c r="DH67" s="5">
        <v>17.4221</v>
      </c>
      <c r="DI67" s="5">
        <v>1.91076</v>
      </c>
      <c r="DJ67">
        <f t="shared" ref="DJ67:DJ118" si="92">DF67/BE67</f>
        <v>37.667433088753249</v>
      </c>
      <c r="DK67">
        <f t="shared" si="73"/>
        <v>45.557578614908401</v>
      </c>
      <c r="DL67">
        <f t="shared" si="74"/>
        <v>3.9487930458400782</v>
      </c>
      <c r="DM67">
        <f t="shared" ref="DM67:DM118" si="93">DI67/BH67</f>
        <v>8.0004993635478492</v>
      </c>
    </row>
    <row r="68" spans="16:117">
      <c r="P68" s="3" t="s">
        <v>99</v>
      </c>
      <c r="Q68" s="4">
        <v>19.072939141334224</v>
      </c>
      <c r="R68">
        <f t="shared" si="79"/>
        <v>0.19072939141334225</v>
      </c>
      <c r="T68">
        <f t="shared" si="75"/>
        <v>2.7919128598019056</v>
      </c>
      <c r="U68">
        <f t="shared" si="76"/>
        <v>0.44513258260367927</v>
      </c>
      <c r="V68">
        <f t="shared" si="77"/>
        <v>1.7188437343925784</v>
      </c>
      <c r="W68">
        <f t="shared" si="54"/>
        <v>-1.4952686796399994</v>
      </c>
      <c r="Y68" s="3" t="s">
        <v>99</v>
      </c>
      <c r="Z68" s="4">
        <v>19.072939141334224</v>
      </c>
      <c r="AA68">
        <f t="shared" si="55"/>
        <v>0.19072939141334225</v>
      </c>
      <c r="AC68">
        <f t="shared" si="80"/>
        <v>2.6722359435589902</v>
      </c>
      <c r="AD68">
        <f t="shared" si="81"/>
        <v>0.42605172389484663</v>
      </c>
      <c r="AE68">
        <f t="shared" si="82"/>
        <v>1.6451645302177906</v>
      </c>
      <c r="AF68">
        <f t="shared" si="56"/>
        <v>-1.4311731460327553</v>
      </c>
      <c r="AH68" s="3" t="s">
        <v>99</v>
      </c>
      <c r="AI68" s="4">
        <v>19.072939141334224</v>
      </c>
      <c r="AJ68">
        <f t="shared" si="57"/>
        <v>0.19072939141334225</v>
      </c>
      <c r="AL68">
        <f t="shared" si="83"/>
        <v>2.562397339292064</v>
      </c>
      <c r="AM68">
        <f t="shared" si="84"/>
        <v>0.40853945039559797</v>
      </c>
      <c r="AN68">
        <f t="shared" si="85"/>
        <v>1.5775422919105293</v>
      </c>
      <c r="AO68">
        <f t="shared" si="58"/>
        <v>-1.3723467309463759</v>
      </c>
      <c r="AS68">
        <f t="shared" si="59"/>
        <v>16.312192915494066</v>
      </c>
      <c r="AT68">
        <f t="shared" si="60"/>
        <v>1.5606971034017152</v>
      </c>
      <c r="AU68">
        <f t="shared" si="61"/>
        <v>5.5780749977588329</v>
      </c>
      <c r="AV68">
        <f t="shared" si="62"/>
        <v>0.22418836178953422</v>
      </c>
      <c r="AY68">
        <f t="shared" si="63"/>
        <v>14.472292271735169</v>
      </c>
      <c r="AZ68">
        <f t="shared" si="64"/>
        <v>1.5311999727114038</v>
      </c>
      <c r="BA68">
        <f t="shared" si="65"/>
        <v>5.1818624097661852</v>
      </c>
      <c r="BB68">
        <f t="shared" si="66"/>
        <v>0.23902834254368183</v>
      </c>
      <c r="BE68">
        <f t="shared" si="86"/>
        <v>12.966866060986931</v>
      </c>
      <c r="BF68">
        <f t="shared" si="87"/>
        <v>1.5046186093864606</v>
      </c>
      <c r="BG68">
        <f t="shared" si="88"/>
        <v>4.8430383978265628</v>
      </c>
      <c r="BH68">
        <f t="shared" si="67"/>
        <v>0.25351133804219173</v>
      </c>
      <c r="BL68" s="3" t="s">
        <v>99</v>
      </c>
      <c r="BM68" s="3">
        <v>555.76800000000003</v>
      </c>
      <c r="BN68" s="3">
        <v>59.966999999999999</v>
      </c>
      <c r="BO68" s="3">
        <v>25.226400000000002</v>
      </c>
      <c r="BP68" s="3">
        <v>1.35107</v>
      </c>
      <c r="BU68" s="3" t="s">
        <v>99</v>
      </c>
      <c r="BV68" s="4">
        <v>19.072939141334224</v>
      </c>
      <c r="BW68" s="3">
        <v>555.76800000000003</v>
      </c>
      <c r="BX68" s="3">
        <v>59.966999999999999</v>
      </c>
      <c r="BY68" s="3">
        <v>25.226400000000002</v>
      </c>
      <c r="BZ68" s="3">
        <v>1.35107</v>
      </c>
      <c r="CA68">
        <f t="shared" si="68"/>
        <v>34.070710350176533</v>
      </c>
      <c r="CB68">
        <f t="shared" si="69"/>
        <v>38.423214773254315</v>
      </c>
      <c r="CC68">
        <f t="shared" si="70"/>
        <v>4.5224203708511448</v>
      </c>
      <c r="CD68">
        <f t="shared" si="71"/>
        <v>6.0264948154104934</v>
      </c>
      <c r="CM68" s="3" t="s">
        <v>99</v>
      </c>
      <c r="CN68" s="4">
        <v>19.072939141334224</v>
      </c>
      <c r="CO68" s="3">
        <v>555.76800000000003</v>
      </c>
      <c r="CP68" s="3">
        <v>59.966999999999999</v>
      </c>
      <c r="CQ68" s="3">
        <v>25.226400000000002</v>
      </c>
      <c r="CR68" s="3">
        <v>1.35107</v>
      </c>
      <c r="CS68">
        <f t="shared" si="89"/>
        <v>38.402209516279051</v>
      </c>
      <c r="CT68">
        <f t="shared" si="90"/>
        <v>39.163401951877127</v>
      </c>
      <c r="CU68">
        <f t="shared" si="91"/>
        <v>4.8682110803359331</v>
      </c>
      <c r="CV68">
        <f t="shared" si="72"/>
        <v>5.6523422520619926</v>
      </c>
      <c r="DD68" s="3" t="s">
        <v>99</v>
      </c>
      <c r="DE68" s="4">
        <v>19.072939141334224</v>
      </c>
      <c r="DF68" s="3">
        <v>555.76800000000003</v>
      </c>
      <c r="DG68" s="3">
        <v>59.966999999999999</v>
      </c>
      <c r="DH68" s="3">
        <v>25.226400000000002</v>
      </c>
      <c r="DI68" s="3">
        <v>1.35107</v>
      </c>
      <c r="DJ68">
        <f t="shared" si="92"/>
        <v>42.860626259734772</v>
      </c>
      <c r="DK68">
        <f t="shared" si="73"/>
        <v>39.855282678214905</v>
      </c>
      <c r="DL68">
        <f t="shared" si="74"/>
        <v>5.2087961993695924</v>
      </c>
      <c r="DM68">
        <f t="shared" si="93"/>
        <v>5.3294263303329741</v>
      </c>
    </row>
    <row r="69" spans="16:117">
      <c r="P69" s="6" t="s">
        <v>100</v>
      </c>
      <c r="Q69" s="4">
        <v>18.752124930376848</v>
      </c>
      <c r="R69">
        <f t="shared" si="79"/>
        <v>0.18752124930376848</v>
      </c>
      <c r="T69">
        <f t="shared" si="75"/>
        <v>2.8027137408641876</v>
      </c>
      <c r="U69">
        <f t="shared" si="76"/>
        <v>0.46029701961512376</v>
      </c>
      <c r="V69">
        <f t="shared" si="77"/>
        <v>1.740445496517143</v>
      </c>
      <c r="W69">
        <f t="shared" si="54"/>
        <v>-1.481443551880278</v>
      </c>
      <c r="Y69" s="6" t="s">
        <v>100</v>
      </c>
      <c r="Z69" s="4">
        <v>18.752124930376848</v>
      </c>
      <c r="AA69">
        <f t="shared" si="55"/>
        <v>0.18752124930376848</v>
      </c>
      <c r="AC69">
        <f t="shared" si="80"/>
        <v>2.6825738387749549</v>
      </c>
      <c r="AD69">
        <f t="shared" si="81"/>
        <v>0.44056612877806117</v>
      </c>
      <c r="AE69">
        <f t="shared" si="82"/>
        <v>1.6658403206497201</v>
      </c>
      <c r="AF69">
        <f t="shared" si="56"/>
        <v>-1.4179406401563204</v>
      </c>
      <c r="AH69" s="6" t="s">
        <v>100</v>
      </c>
      <c r="AI69" s="4">
        <v>18.752124930376848</v>
      </c>
      <c r="AJ69">
        <f t="shared" si="57"/>
        <v>0.18752124930376848</v>
      </c>
      <c r="AL69">
        <f t="shared" si="83"/>
        <v>2.5723103094619013</v>
      </c>
      <c r="AM69">
        <f t="shared" si="84"/>
        <v>0.42245726051405008</v>
      </c>
      <c r="AN69">
        <f t="shared" si="85"/>
        <v>1.5973682322502045</v>
      </c>
      <c r="AO69">
        <f t="shared" si="58"/>
        <v>-1.3596581291289838</v>
      </c>
      <c r="AS69">
        <f t="shared" si="59"/>
        <v>16.489333888240413</v>
      </c>
      <c r="AT69">
        <f t="shared" si="60"/>
        <v>1.5845445559207707</v>
      </c>
      <c r="AU69">
        <f t="shared" si="61"/>
        <v>5.6998821347754713</v>
      </c>
      <c r="AV69">
        <f t="shared" si="62"/>
        <v>0.22730931863712933</v>
      </c>
      <c r="AY69">
        <f t="shared" si="63"/>
        <v>14.622681326556863</v>
      </c>
      <c r="AZ69">
        <f t="shared" si="64"/>
        <v>1.5535864996213244</v>
      </c>
      <c r="BA69">
        <f t="shared" si="65"/>
        <v>5.2901167768725257</v>
      </c>
      <c r="BB69">
        <f t="shared" si="66"/>
        <v>0.24221230593920859</v>
      </c>
      <c r="BE69">
        <f t="shared" si="86"/>
        <v>13.096045435250428</v>
      </c>
      <c r="BF69">
        <f t="shared" si="87"/>
        <v>1.5257060103193743</v>
      </c>
      <c r="BG69">
        <f t="shared" si="88"/>
        <v>4.9400143312096327</v>
      </c>
      <c r="BH69">
        <f t="shared" si="67"/>
        <v>0.25674853679734105</v>
      </c>
      <c r="BL69" s="6" t="s">
        <v>100</v>
      </c>
      <c r="BM69" s="6">
        <v>470.35599999999999</v>
      </c>
      <c r="BN69" s="6">
        <v>72.096500000000006</v>
      </c>
      <c r="BO69" s="6">
        <v>16.169699999999999</v>
      </c>
      <c r="BP69" s="6">
        <v>1.8048299999999999</v>
      </c>
      <c r="BU69" s="6" t="s">
        <v>100</v>
      </c>
      <c r="BV69" s="4">
        <v>18.752124930376848</v>
      </c>
      <c r="BW69" s="6">
        <v>470.35599999999999</v>
      </c>
      <c r="BX69" s="6">
        <v>72.096500000000006</v>
      </c>
      <c r="BY69" s="6">
        <v>16.169699999999999</v>
      </c>
      <c r="BZ69" s="6">
        <v>1.8048299999999999</v>
      </c>
      <c r="CA69">
        <f t="shared" si="68"/>
        <v>28.524863598974161</v>
      </c>
      <c r="CB69">
        <f t="shared" si="69"/>
        <v>45.499825000569388</v>
      </c>
      <c r="CC69">
        <f t="shared" si="70"/>
        <v>2.8368481343407557</v>
      </c>
      <c r="CD69">
        <f t="shared" si="71"/>
        <v>7.9399736483359202</v>
      </c>
      <c r="CM69" s="6" t="s">
        <v>100</v>
      </c>
      <c r="CN69" s="4">
        <v>18.752124930376848</v>
      </c>
      <c r="CO69" s="6">
        <v>470.35599999999999</v>
      </c>
      <c r="CP69" s="6">
        <v>72.096500000000006</v>
      </c>
      <c r="CQ69" s="6">
        <v>16.169699999999999</v>
      </c>
      <c r="CR69" s="6">
        <v>1.8048299999999999</v>
      </c>
      <c r="CS69">
        <f t="shared" si="89"/>
        <v>32.166193702502888</v>
      </c>
      <c r="CT69">
        <f t="shared" si="90"/>
        <v>46.406492343730463</v>
      </c>
      <c r="CU69">
        <f t="shared" si="91"/>
        <v>3.05658659005244</v>
      </c>
      <c r="CV69">
        <f t="shared" si="72"/>
        <v>7.4514380803301687</v>
      </c>
      <c r="DD69" s="6" t="s">
        <v>100</v>
      </c>
      <c r="DE69" s="4">
        <v>18.752124930376848</v>
      </c>
      <c r="DF69" s="6">
        <v>470.35599999999999</v>
      </c>
      <c r="DG69" s="6">
        <v>72.096500000000006</v>
      </c>
      <c r="DH69" s="6">
        <v>16.169699999999999</v>
      </c>
      <c r="DI69" s="6">
        <v>1.8048299999999999</v>
      </c>
      <c r="DJ69">
        <f t="shared" si="92"/>
        <v>35.915880280466183</v>
      </c>
      <c r="DK69">
        <f t="shared" si="73"/>
        <v>47.25451660566516</v>
      </c>
      <c r="DL69">
        <f t="shared" si="74"/>
        <v>3.2732091277234447</v>
      </c>
      <c r="DM69">
        <f t="shared" si="93"/>
        <v>7.0295629432334552</v>
      </c>
    </row>
    <row r="70" spans="16:117">
      <c r="P70" s="6" t="s">
        <v>101</v>
      </c>
      <c r="Q70" s="4">
        <v>18.587715988221571</v>
      </c>
      <c r="R70">
        <f t="shared" si="79"/>
        <v>0.1858771598822157</v>
      </c>
      <c r="T70">
        <f t="shared" si="75"/>
        <v>2.8082489115927394</v>
      </c>
      <c r="U70">
        <f t="shared" si="76"/>
        <v>0.46806839931801086</v>
      </c>
      <c r="V70">
        <f t="shared" si="77"/>
        <v>1.7515158379742473</v>
      </c>
      <c r="W70">
        <f t="shared" si="54"/>
        <v>-1.4743585333477314</v>
      </c>
      <c r="Y70" s="6" t="s">
        <v>101</v>
      </c>
      <c r="Z70" s="4">
        <v>18.587715988221571</v>
      </c>
      <c r="AA70">
        <f t="shared" si="55"/>
        <v>0.1858771598822157</v>
      </c>
      <c r="AC70">
        <f t="shared" si="80"/>
        <v>2.6878717412945994</v>
      </c>
      <c r="AD70">
        <f t="shared" si="81"/>
        <v>0.44800438391564212</v>
      </c>
      <c r="AE70">
        <f t="shared" si="82"/>
        <v>1.6764361256890092</v>
      </c>
      <c r="AF70">
        <f t="shared" si="56"/>
        <v>-1.4111593249311754</v>
      </c>
      <c r="AH70" s="6" t="s">
        <v>101</v>
      </c>
      <c r="AI70" s="4">
        <v>18.587715988221571</v>
      </c>
      <c r="AJ70">
        <f t="shared" si="57"/>
        <v>0.1858771598822157</v>
      </c>
      <c r="AL70">
        <f t="shared" si="83"/>
        <v>2.5773904489431798</v>
      </c>
      <c r="AM70">
        <f t="shared" si="84"/>
        <v>0.42958977634576528</v>
      </c>
      <c r="AN70">
        <f t="shared" si="85"/>
        <v>1.6075285112127617</v>
      </c>
      <c r="AO70">
        <f t="shared" si="58"/>
        <v>-1.3531555505929471</v>
      </c>
      <c r="AS70">
        <f t="shared" si="59"/>
        <v>16.58085823427481</v>
      </c>
      <c r="AT70">
        <f t="shared" si="60"/>
        <v>1.5969066262757647</v>
      </c>
      <c r="AU70">
        <f t="shared" si="61"/>
        <v>5.7633323359722057</v>
      </c>
      <c r="AV70">
        <f t="shared" si="62"/>
        <v>0.22892552804831062</v>
      </c>
      <c r="AY70">
        <f t="shared" si="63"/>
        <v>14.700356442717066</v>
      </c>
      <c r="AZ70">
        <f t="shared" si="64"/>
        <v>1.5651855572799287</v>
      </c>
      <c r="BA70">
        <f t="shared" si="65"/>
        <v>5.3464678380893025</v>
      </c>
      <c r="BB70">
        <f t="shared" si="66"/>
        <v>0.24386040576358664</v>
      </c>
      <c r="BE70">
        <f t="shared" si="86"/>
        <v>13.162744449416005</v>
      </c>
      <c r="BF70">
        <f t="shared" si="87"/>
        <v>1.5366270334792833</v>
      </c>
      <c r="BG70">
        <f t="shared" si="88"/>
        <v>4.9904621026275349</v>
      </c>
      <c r="BH70">
        <f t="shared" si="67"/>
        <v>0.25842350422353855</v>
      </c>
      <c r="BL70" s="6" t="s">
        <v>101</v>
      </c>
      <c r="BM70" s="6">
        <v>470.24400000000003</v>
      </c>
      <c r="BN70" s="6">
        <v>45.596699999999998</v>
      </c>
      <c r="BO70" s="6">
        <v>16.718599999999999</v>
      </c>
      <c r="BP70" s="6">
        <v>9.6751400000000005E-3</v>
      </c>
      <c r="BU70" s="6" t="s">
        <v>101</v>
      </c>
      <c r="BV70" s="4">
        <v>18.587715988221571</v>
      </c>
      <c r="BW70" s="6">
        <v>470.24400000000003</v>
      </c>
      <c r="BX70" s="6">
        <v>45.596699999999998</v>
      </c>
      <c r="BY70" s="6">
        <v>16.718599999999999</v>
      </c>
      <c r="BZ70" s="6">
        <v>9.6751400000000005E-3</v>
      </c>
      <c r="CA70">
        <f t="shared" si="68"/>
        <v>28.36065500083367</v>
      </c>
      <c r="CB70">
        <f t="shared" si="69"/>
        <v>28.553140959993769</v>
      </c>
      <c r="CC70">
        <f t="shared" si="70"/>
        <v>2.9008564881205605</v>
      </c>
      <c r="CD70">
        <f t="shared" si="71"/>
        <v>4.2263263876618586E-2</v>
      </c>
      <c r="CM70" s="6" t="s">
        <v>101</v>
      </c>
      <c r="CN70" s="4">
        <v>18.587715988221571</v>
      </c>
      <c r="CO70" s="6">
        <v>470.24400000000003</v>
      </c>
      <c r="CP70" s="6">
        <v>45.596699999999998</v>
      </c>
      <c r="CQ70" s="6">
        <v>16.718599999999999</v>
      </c>
      <c r="CR70" s="6">
        <v>9.6751400000000005E-3</v>
      </c>
      <c r="CS70">
        <f t="shared" si="89"/>
        <v>31.988612101509347</v>
      </c>
      <c r="CT70">
        <f t="shared" si="90"/>
        <v>29.131817494687734</v>
      </c>
      <c r="CU70">
        <f t="shared" si="91"/>
        <v>3.1270364858259057</v>
      </c>
      <c r="CV70">
        <f t="shared" si="72"/>
        <v>3.9674911430187969E-2</v>
      </c>
      <c r="DD70" s="6" t="s">
        <v>101</v>
      </c>
      <c r="DE70" s="4">
        <v>18.587715988221571</v>
      </c>
      <c r="DF70" s="6">
        <v>470.24400000000003</v>
      </c>
      <c r="DG70" s="6">
        <v>45.596699999999998</v>
      </c>
      <c r="DH70" s="6">
        <v>16.718599999999999</v>
      </c>
      <c r="DI70" s="6">
        <v>9.6751400000000005E-3</v>
      </c>
      <c r="DJ70">
        <f t="shared" si="92"/>
        <v>35.725376406655336</v>
      </c>
      <c r="DK70">
        <f t="shared" si="73"/>
        <v>29.673238207164946</v>
      </c>
      <c r="DL70">
        <f t="shared" si="74"/>
        <v>3.3501106022220801</v>
      </c>
      <c r="DM70">
        <f t="shared" si="93"/>
        <v>3.7439086777613394E-2</v>
      </c>
    </row>
    <row r="71" spans="16:117">
      <c r="P71" s="5" t="s">
        <v>102</v>
      </c>
      <c r="Q71" s="4">
        <v>21.276903892396263</v>
      </c>
      <c r="R71">
        <f t="shared" si="79"/>
        <v>0.21276903892396262</v>
      </c>
      <c r="T71">
        <f t="shared" si="75"/>
        <v>2.7177117791495067</v>
      </c>
      <c r="U71">
        <f t="shared" si="76"/>
        <v>0.34095426536771201</v>
      </c>
      <c r="V71">
        <f t="shared" si="77"/>
        <v>1.5704415730877814</v>
      </c>
      <c r="W71">
        <f t="shared" si="54"/>
        <v>-1.5902460628750694</v>
      </c>
      <c r="Y71" s="5" t="s">
        <v>102</v>
      </c>
      <c r="Z71" s="4">
        <v>21.276903892396263</v>
      </c>
      <c r="AA71">
        <f t="shared" si="55"/>
        <v>0.21276903892396262</v>
      </c>
      <c r="AC71">
        <f t="shared" si="80"/>
        <v>2.6012155339949441</v>
      </c>
      <c r="AD71">
        <f t="shared" si="81"/>
        <v>0.32633906886692599</v>
      </c>
      <c r="AE71">
        <f t="shared" si="82"/>
        <v>1.5031237110896984</v>
      </c>
      <c r="AF71">
        <f t="shared" si="56"/>
        <v>-1.5220792702747343</v>
      </c>
      <c r="AH71" s="5" t="s">
        <v>102</v>
      </c>
      <c r="AI71" s="4">
        <v>21.276903892396263</v>
      </c>
      <c r="AJ71">
        <f t="shared" si="57"/>
        <v>0.21276903892396262</v>
      </c>
      <c r="AL71">
        <f t="shared" si="83"/>
        <v>2.4942961265451187</v>
      </c>
      <c r="AM71">
        <f t="shared" si="84"/>
        <v>0.31292534769888714</v>
      </c>
      <c r="AN71">
        <f t="shared" si="85"/>
        <v>1.441339866416639</v>
      </c>
      <c r="AO71">
        <f t="shared" si="58"/>
        <v>-1.4595162832624655</v>
      </c>
      <c r="AS71">
        <f t="shared" si="59"/>
        <v>15.145626026519995</v>
      </c>
      <c r="AT71">
        <f t="shared" si="60"/>
        <v>1.406288923284613</v>
      </c>
      <c r="AU71">
        <f t="shared" si="61"/>
        <v>4.8087711489454215</v>
      </c>
      <c r="AV71">
        <f t="shared" si="62"/>
        <v>0.20387543938491923</v>
      </c>
      <c r="AY71">
        <f t="shared" si="63"/>
        <v>13.480113616804166</v>
      </c>
      <c r="AZ71">
        <f t="shared" si="64"/>
        <v>1.3858851997401389</v>
      </c>
      <c r="BA71">
        <f t="shared" si="65"/>
        <v>4.4957104601718951</v>
      </c>
      <c r="BB71">
        <f t="shared" si="66"/>
        <v>0.21825759828507613</v>
      </c>
      <c r="BE71">
        <f t="shared" si="86"/>
        <v>12.113204354216899</v>
      </c>
      <c r="BF71">
        <f t="shared" si="87"/>
        <v>1.3674194462089735</v>
      </c>
      <c r="BG71">
        <f t="shared" si="88"/>
        <v>4.2263547758544586</v>
      </c>
      <c r="BH71">
        <f t="shared" si="67"/>
        <v>0.23234863847682991</v>
      </c>
      <c r="BL71" s="5" t="s">
        <v>102</v>
      </c>
      <c r="BM71" s="5">
        <v>687.98299999999995</v>
      </c>
      <c r="BN71" s="5">
        <v>100.167</v>
      </c>
      <c r="BO71" s="5">
        <v>25.999600000000001</v>
      </c>
      <c r="BP71" s="5">
        <v>3.0225300000000002</v>
      </c>
      <c r="BU71" s="5" t="s">
        <v>102</v>
      </c>
      <c r="BV71" s="4">
        <v>21.276903892396263</v>
      </c>
      <c r="BW71" s="5">
        <v>687.98299999999995</v>
      </c>
      <c r="BX71" s="5">
        <v>100.167</v>
      </c>
      <c r="BY71" s="5">
        <v>25.999600000000001</v>
      </c>
      <c r="BZ71" s="5">
        <v>3.0225300000000002</v>
      </c>
      <c r="CA71">
        <f t="shared" si="68"/>
        <v>45.42453370995306</v>
      </c>
      <c r="CB71">
        <f t="shared" si="69"/>
        <v>71.227895165414466</v>
      </c>
      <c r="CC71">
        <f t="shared" si="70"/>
        <v>5.4067035412366824</v>
      </c>
      <c r="CD71">
        <f t="shared" si="71"/>
        <v>14.825375774143289</v>
      </c>
      <c r="CM71" s="5" t="s">
        <v>102</v>
      </c>
      <c r="CN71" s="4">
        <v>21.276903892396263</v>
      </c>
      <c r="CO71" s="5">
        <v>687.98299999999995</v>
      </c>
      <c r="CP71" s="5">
        <v>100.167</v>
      </c>
      <c r="CQ71" s="5">
        <v>25.999600000000001</v>
      </c>
      <c r="CR71" s="5">
        <v>3.0225300000000002</v>
      </c>
      <c r="CS71">
        <f t="shared" si="89"/>
        <v>51.036884373316234</v>
      </c>
      <c r="CT71">
        <f t="shared" si="90"/>
        <v>72.276549326583378</v>
      </c>
      <c r="CU71">
        <f t="shared" si="91"/>
        <v>5.7832016163705298</v>
      </c>
      <c r="CV71">
        <f t="shared" si="72"/>
        <v>13.848452579653777</v>
      </c>
      <c r="DD71" s="5" t="s">
        <v>102</v>
      </c>
      <c r="DE71" s="4">
        <v>21.276903892396263</v>
      </c>
      <c r="DF71" s="5">
        <v>687.98299999999995</v>
      </c>
      <c r="DG71" s="5">
        <v>100.167</v>
      </c>
      <c r="DH71" s="5">
        <v>25.999600000000001</v>
      </c>
      <c r="DI71" s="5">
        <v>3.0225300000000002</v>
      </c>
      <c r="DJ71">
        <f t="shared" si="92"/>
        <v>56.796119332412353</v>
      </c>
      <c r="DK71">
        <f t="shared" si="73"/>
        <v>73.252578261704897</v>
      </c>
      <c r="DL71">
        <f t="shared" si="74"/>
        <v>6.1517788682904788</v>
      </c>
      <c r="DM71">
        <f t="shared" si="93"/>
        <v>13.008597854561607</v>
      </c>
    </row>
    <row r="72" spans="16:117">
      <c r="P72" s="5" t="s">
        <v>103</v>
      </c>
      <c r="Q72" s="4">
        <v>18.961152142868606</v>
      </c>
      <c r="R72">
        <f t="shared" si="79"/>
        <v>0.18961152142868606</v>
      </c>
      <c r="T72">
        <f t="shared" si="75"/>
        <v>2.7956764027918921</v>
      </c>
      <c r="U72">
        <f t="shared" si="76"/>
        <v>0.4504165969616204</v>
      </c>
      <c r="V72">
        <f t="shared" si="77"/>
        <v>1.7263708203725514</v>
      </c>
      <c r="W72">
        <f t="shared" si="54"/>
        <v>-1.4904513446128169</v>
      </c>
      <c r="Y72" s="5" t="s">
        <v>103</v>
      </c>
      <c r="Z72" s="4">
        <v>18.961152142868606</v>
      </c>
      <c r="AA72">
        <f t="shared" si="55"/>
        <v>0.18961152142868606</v>
      </c>
      <c r="AC72">
        <f t="shared" si="80"/>
        <v>2.6758381601602941</v>
      </c>
      <c r="AD72">
        <f t="shared" si="81"/>
        <v>0.43110923600307693</v>
      </c>
      <c r="AE72">
        <f t="shared" si="82"/>
        <v>1.6523689634203977</v>
      </c>
      <c r="AF72">
        <f t="shared" si="56"/>
        <v>-1.426562308783087</v>
      </c>
      <c r="AH72" s="5" t="s">
        <v>103</v>
      </c>
      <c r="AI72" s="4">
        <v>18.961152142868606</v>
      </c>
      <c r="AJ72">
        <f t="shared" si="57"/>
        <v>0.18961152142868606</v>
      </c>
      <c r="AL72">
        <f t="shared" si="83"/>
        <v>2.5658514917058817</v>
      </c>
      <c r="AM72">
        <f t="shared" si="84"/>
        <v>0.41338908038459776</v>
      </c>
      <c r="AN72">
        <f t="shared" si="85"/>
        <v>1.5844505967381641</v>
      </c>
      <c r="AO72">
        <f t="shared" si="58"/>
        <v>-1.3679254158566898</v>
      </c>
      <c r="AS72">
        <f t="shared" si="59"/>
        <v>16.373700224893621</v>
      </c>
      <c r="AT72">
        <f t="shared" si="60"/>
        <v>1.5689656756930814</v>
      </c>
      <c r="AU72">
        <f t="shared" si="61"/>
        <v>5.620220063652698</v>
      </c>
      <c r="AV72">
        <f t="shared" si="62"/>
        <v>0.22527095775758416</v>
      </c>
      <c r="AY72">
        <f t="shared" si="63"/>
        <v>14.524518612036449</v>
      </c>
      <c r="AZ72">
        <f t="shared" si="64"/>
        <v>1.5389636510134717</v>
      </c>
      <c r="BA72">
        <f t="shared" si="65"/>
        <v>5.2193295942188085</v>
      </c>
      <c r="BB72">
        <f t="shared" si="66"/>
        <v>0.2401330080886484</v>
      </c>
      <c r="BE72">
        <f t="shared" si="86"/>
        <v>13.011733036767874</v>
      </c>
      <c r="BF72">
        <f t="shared" si="87"/>
        <v>1.5119331750491662</v>
      </c>
      <c r="BG72">
        <f t="shared" si="88"/>
        <v>4.8766114161713654</v>
      </c>
      <c r="BH72">
        <f t="shared" si="67"/>
        <v>0.25463467302552589</v>
      </c>
      <c r="BL72" s="5" t="s">
        <v>103</v>
      </c>
      <c r="BM72" s="5">
        <v>517.86099999999999</v>
      </c>
      <c r="BN72" s="5">
        <v>64.575599999999994</v>
      </c>
      <c r="BO72" s="5">
        <v>27.516400000000001</v>
      </c>
      <c r="BP72" s="5">
        <v>0.65958300000000003</v>
      </c>
      <c r="BU72" s="5" t="s">
        <v>103</v>
      </c>
      <c r="BV72" s="4">
        <v>18.961152142868606</v>
      </c>
      <c r="BW72" s="5">
        <v>517.86099999999999</v>
      </c>
      <c r="BX72" s="5">
        <v>64.575599999999994</v>
      </c>
      <c r="BY72" s="5">
        <v>27.516400000000001</v>
      </c>
      <c r="BZ72" s="5">
        <v>0.65958300000000003</v>
      </c>
      <c r="CA72">
        <f t="shared" si="68"/>
        <v>31.627609696473755</v>
      </c>
      <c r="CB72">
        <f t="shared" si="69"/>
        <v>41.158070568672002</v>
      </c>
      <c r="CC72">
        <f t="shared" si="70"/>
        <v>4.8959648711898511</v>
      </c>
      <c r="CD72">
        <f t="shared" si="71"/>
        <v>2.9279539917870037</v>
      </c>
      <c r="CM72" s="5" t="s">
        <v>103</v>
      </c>
      <c r="CN72" s="4">
        <v>18.961152142868606</v>
      </c>
      <c r="CO72" s="5">
        <v>517.86099999999999</v>
      </c>
      <c r="CP72" s="5">
        <v>64.575599999999994</v>
      </c>
      <c r="CQ72" s="5">
        <v>27.516400000000001</v>
      </c>
      <c r="CR72" s="5">
        <v>0.65958300000000003</v>
      </c>
      <c r="CS72">
        <f t="shared" si="89"/>
        <v>35.654262549593163</v>
      </c>
      <c r="CT72">
        <f t="shared" si="90"/>
        <v>41.960445236945183</v>
      </c>
      <c r="CU72">
        <f t="shared" si="91"/>
        <v>5.2720180826438989</v>
      </c>
      <c r="CV72">
        <f t="shared" si="72"/>
        <v>2.7467402555358231</v>
      </c>
      <c r="DD72" s="5" t="s">
        <v>103</v>
      </c>
      <c r="DE72" s="4">
        <v>18.961152142868606</v>
      </c>
      <c r="DF72" s="5">
        <v>517.86099999999999</v>
      </c>
      <c r="DG72" s="5">
        <v>64.575599999999994</v>
      </c>
      <c r="DH72" s="5">
        <v>27.516400000000001</v>
      </c>
      <c r="DI72" s="5">
        <v>0.65958300000000003</v>
      </c>
      <c r="DJ72">
        <f t="shared" si="92"/>
        <v>39.799540809564377</v>
      </c>
      <c r="DK72">
        <f t="shared" si="73"/>
        <v>42.710617814110783</v>
      </c>
      <c r="DL72">
        <f t="shared" si="74"/>
        <v>5.6425246245277352</v>
      </c>
      <c r="DM72">
        <f t="shared" si="93"/>
        <v>2.5903110215232945</v>
      </c>
    </row>
    <row r="73" spans="16:117">
      <c r="P73" s="5" t="s">
        <v>104</v>
      </c>
      <c r="Q73" s="4">
        <v>20.348736639389671</v>
      </c>
      <c r="R73">
        <f t="shared" si="79"/>
        <v>0.2034873663938967</v>
      </c>
      <c r="T73">
        <f t="shared" si="75"/>
        <v>2.7489604700217494</v>
      </c>
      <c r="U73">
        <f t="shared" si="76"/>
        <v>0.38482742735234088</v>
      </c>
      <c r="V73">
        <f t="shared" si="77"/>
        <v>1.632938954832267</v>
      </c>
      <c r="W73">
        <f t="shared" si="54"/>
        <v>-1.5502477385585987</v>
      </c>
      <c r="Y73" s="5" t="s">
        <v>104</v>
      </c>
      <c r="Z73" s="4">
        <v>20.348736639389671</v>
      </c>
      <c r="AA73">
        <f t="shared" si="55"/>
        <v>0.2034873663938967</v>
      </c>
      <c r="AC73">
        <f t="shared" si="80"/>
        <v>2.6311247321437343</v>
      </c>
      <c r="AD73">
        <f t="shared" si="81"/>
        <v>0.36833158306782754</v>
      </c>
      <c r="AE73">
        <f t="shared" si="82"/>
        <v>1.5629421073872789</v>
      </c>
      <c r="AF73">
        <f t="shared" si="56"/>
        <v>-1.4837954966442828</v>
      </c>
      <c r="AH73" s="5" t="s">
        <v>104</v>
      </c>
      <c r="AI73" s="4">
        <v>20.348736639389671</v>
      </c>
      <c r="AJ73">
        <f t="shared" si="57"/>
        <v>0.2034873663938967</v>
      </c>
      <c r="AL73">
        <f t="shared" si="83"/>
        <v>2.5229759480038285</v>
      </c>
      <c r="AM73">
        <f t="shared" si="84"/>
        <v>0.35319181702691599</v>
      </c>
      <c r="AN73">
        <f t="shared" si="85"/>
        <v>1.4986995093340589</v>
      </c>
      <c r="AO73">
        <f t="shared" si="58"/>
        <v>-1.4228061117953168</v>
      </c>
      <c r="AS73">
        <f t="shared" si="59"/>
        <v>15.626379348368493</v>
      </c>
      <c r="AT73">
        <f t="shared" si="60"/>
        <v>1.4693607280889229</v>
      </c>
      <c r="AU73">
        <f t="shared" si="61"/>
        <v>5.1188968396590457</v>
      </c>
      <c r="AV73">
        <f t="shared" si="62"/>
        <v>0.21219539833239923</v>
      </c>
      <c r="AY73">
        <f t="shared" si="63"/>
        <v>13.889382955699306</v>
      </c>
      <c r="AZ73">
        <f t="shared" si="64"/>
        <v>1.4453212035667309</v>
      </c>
      <c r="BA73">
        <f t="shared" si="65"/>
        <v>4.7728428246600343</v>
      </c>
      <c r="BB73">
        <f t="shared" si="66"/>
        <v>0.22677532787988788</v>
      </c>
      <c r="BE73">
        <f t="shared" si="86"/>
        <v>12.465638611126064</v>
      </c>
      <c r="BF73">
        <f t="shared" si="87"/>
        <v>1.4236041887683872</v>
      </c>
      <c r="BG73">
        <f t="shared" si="88"/>
        <v>4.4758644637785903</v>
      </c>
      <c r="BH73">
        <f t="shared" si="67"/>
        <v>0.24103669111351689</v>
      </c>
      <c r="BL73" s="5" t="s">
        <v>104</v>
      </c>
      <c r="BM73" s="5">
        <v>465.52</v>
      </c>
      <c r="BN73" s="5">
        <v>59.787500000000001</v>
      </c>
      <c r="BO73" s="5">
        <v>18.580400000000001</v>
      </c>
      <c r="BP73" s="5">
        <v>1.9809099999999999</v>
      </c>
      <c r="BU73" s="5" t="s">
        <v>104</v>
      </c>
      <c r="BV73" s="4">
        <v>20.348736639389671</v>
      </c>
      <c r="BW73" s="5">
        <v>465.52</v>
      </c>
      <c r="BX73" s="5">
        <v>59.787500000000001</v>
      </c>
      <c r="BY73" s="5">
        <v>18.580400000000001</v>
      </c>
      <c r="BZ73" s="5">
        <v>1.9809099999999999</v>
      </c>
      <c r="CA73">
        <f t="shared" si="68"/>
        <v>29.790650132182005</v>
      </c>
      <c r="CB73">
        <f t="shared" si="69"/>
        <v>40.689463694705317</v>
      </c>
      <c r="CC73">
        <f t="shared" si="70"/>
        <v>3.6297664481235348</v>
      </c>
      <c r="CD73">
        <f t="shared" si="71"/>
        <v>9.3353108293939062</v>
      </c>
      <c r="CM73" s="5" t="s">
        <v>104</v>
      </c>
      <c r="CN73" s="4">
        <v>20.348736639389671</v>
      </c>
      <c r="CO73" s="5">
        <v>465.52</v>
      </c>
      <c r="CP73" s="5">
        <v>59.787500000000001</v>
      </c>
      <c r="CQ73" s="5">
        <v>18.580400000000001</v>
      </c>
      <c r="CR73" s="5">
        <v>1.9809099999999999</v>
      </c>
      <c r="CS73">
        <f t="shared" si="89"/>
        <v>33.516247732875755</v>
      </c>
      <c r="CT73">
        <f t="shared" si="90"/>
        <v>41.366237382014297</v>
      </c>
      <c r="CU73">
        <f t="shared" si="91"/>
        <v>3.8929419389215836</v>
      </c>
      <c r="CV73">
        <f t="shared" si="72"/>
        <v>8.7351213137665216</v>
      </c>
      <c r="DD73" s="5" t="s">
        <v>104</v>
      </c>
      <c r="DE73" s="4">
        <v>20.348736639389671</v>
      </c>
      <c r="DF73" s="5">
        <v>465.52</v>
      </c>
      <c r="DG73" s="5">
        <v>59.787500000000001</v>
      </c>
      <c r="DH73" s="5">
        <v>18.580400000000001</v>
      </c>
      <c r="DI73" s="5">
        <v>1.9809099999999999</v>
      </c>
      <c r="DJ73">
        <f t="shared" si="92"/>
        <v>37.344256040320744</v>
      </c>
      <c r="DK73">
        <f t="shared" si="73"/>
        <v>41.997277383487038</v>
      </c>
      <c r="DL73">
        <f t="shared" si="74"/>
        <v>4.1512427711705451</v>
      </c>
      <c r="DM73">
        <f t="shared" si="93"/>
        <v>8.2182923722060437</v>
      </c>
    </row>
    <row r="74" spans="16:117">
      <c r="P74" s="3" t="s">
        <v>105</v>
      </c>
      <c r="Q74" s="4">
        <v>19.945222036758505</v>
      </c>
      <c r="R74">
        <f t="shared" si="79"/>
        <v>0.19945222036758506</v>
      </c>
      <c r="T74">
        <f t="shared" si="75"/>
        <v>2.7625456326518814</v>
      </c>
      <c r="U74">
        <f t="shared" si="76"/>
        <v>0.40390099568504573</v>
      </c>
      <c r="V74">
        <f t="shared" si="77"/>
        <v>1.6601092800925306</v>
      </c>
      <c r="W74">
        <f t="shared" si="54"/>
        <v>-1.53285873039203</v>
      </c>
      <c r="Y74" s="3" t="s">
        <v>105</v>
      </c>
      <c r="Z74" s="4">
        <v>19.945222036758505</v>
      </c>
      <c r="AA74">
        <f t="shared" si="55"/>
        <v>0.19945222036758506</v>
      </c>
      <c r="AC74">
        <f t="shared" si="80"/>
        <v>2.6441275591309306</v>
      </c>
      <c r="AD74">
        <f t="shared" si="81"/>
        <v>0.38658755215785096</v>
      </c>
      <c r="AE74">
        <f t="shared" si="82"/>
        <v>1.5889477613616714</v>
      </c>
      <c r="AF74">
        <f t="shared" si="56"/>
        <v>-1.4671518781006716</v>
      </c>
      <c r="AH74" s="3" t="s">
        <v>105</v>
      </c>
      <c r="AI74" s="4">
        <v>19.945222036758505</v>
      </c>
      <c r="AJ74">
        <f t="shared" si="57"/>
        <v>0.19945222036758506</v>
      </c>
      <c r="AL74">
        <f t="shared" si="83"/>
        <v>2.535444311568646</v>
      </c>
      <c r="AM74">
        <f t="shared" si="84"/>
        <v>0.37069739947191971</v>
      </c>
      <c r="AN74">
        <f t="shared" si="85"/>
        <v>1.5236362364636942</v>
      </c>
      <c r="AO74">
        <f t="shared" si="58"/>
        <v>-1.4068466064323504</v>
      </c>
      <c r="AS74">
        <f t="shared" si="59"/>
        <v>15.840114781262995</v>
      </c>
      <c r="AT74">
        <f t="shared" si="60"/>
        <v>1.4976556652448203</v>
      </c>
      <c r="AU74">
        <f t="shared" si="61"/>
        <v>5.2598856138274801</v>
      </c>
      <c r="AV74">
        <f t="shared" si="62"/>
        <v>0.21591753418184687</v>
      </c>
      <c r="AY74">
        <f t="shared" si="63"/>
        <v>14.071163468326958</v>
      </c>
      <c r="AZ74">
        <f t="shared" si="64"/>
        <v>1.4719492637593141</v>
      </c>
      <c r="BA74">
        <f t="shared" si="65"/>
        <v>4.8985917280101337</v>
      </c>
      <c r="BB74">
        <f t="shared" si="66"/>
        <v>0.23058127443685772</v>
      </c>
      <c r="BE74">
        <f t="shared" si="86"/>
        <v>12.622037719724444</v>
      </c>
      <c r="BF74">
        <f t="shared" si="87"/>
        <v>1.4487446161653919</v>
      </c>
      <c r="BG74">
        <f t="shared" si="88"/>
        <v>4.588881151262064</v>
      </c>
      <c r="BH74">
        <f t="shared" si="67"/>
        <v>0.24491437815615519</v>
      </c>
      <c r="BL74" s="3" t="s">
        <v>105</v>
      </c>
      <c r="BM74" s="3">
        <v>559.37599999999998</v>
      </c>
      <c r="BN74" s="3">
        <v>53.011099999999999</v>
      </c>
      <c r="BO74" s="3">
        <v>21.913499999999999</v>
      </c>
      <c r="BP74" s="3">
        <v>1.3310299999999999</v>
      </c>
      <c r="BU74" s="3" t="s">
        <v>105</v>
      </c>
      <c r="BV74" s="4">
        <v>19.945222036758505</v>
      </c>
      <c r="BW74" s="3">
        <v>559.37599999999998</v>
      </c>
      <c r="BX74" s="3">
        <v>53.011099999999999</v>
      </c>
      <c r="BY74" s="3">
        <v>21.913499999999999</v>
      </c>
      <c r="BZ74" s="3">
        <v>1.3310299999999999</v>
      </c>
      <c r="CA74">
        <f t="shared" si="68"/>
        <v>35.313885519420374</v>
      </c>
      <c r="CB74">
        <f t="shared" si="69"/>
        <v>35.396053465557003</v>
      </c>
      <c r="CC74">
        <f t="shared" si="70"/>
        <v>4.1661552377474846</v>
      </c>
      <c r="CD74">
        <f t="shared" si="71"/>
        <v>6.1645294581726722</v>
      </c>
      <c r="CM74" s="3" t="s">
        <v>105</v>
      </c>
      <c r="CN74" s="4">
        <v>19.945222036758505</v>
      </c>
      <c r="CO74" s="3">
        <v>559.37599999999998</v>
      </c>
      <c r="CP74" s="3">
        <v>53.011099999999999</v>
      </c>
      <c r="CQ74" s="3">
        <v>21.913499999999999</v>
      </c>
      <c r="CR74" s="3">
        <v>1.3310299999999999</v>
      </c>
      <c r="CS74">
        <f t="shared" si="89"/>
        <v>39.753358082941027</v>
      </c>
      <c r="CT74">
        <f t="shared" si="90"/>
        <v>36.014216865472143</v>
      </c>
      <c r="CU74">
        <f t="shared" si="91"/>
        <v>4.4734285314488789</v>
      </c>
      <c r="CV74">
        <f t="shared" si="72"/>
        <v>5.7724982362541697</v>
      </c>
      <c r="DD74" s="3" t="s">
        <v>105</v>
      </c>
      <c r="DE74" s="4">
        <v>19.945222036758505</v>
      </c>
      <c r="DF74" s="3">
        <v>559.37599999999998</v>
      </c>
      <c r="DG74" s="3">
        <v>53.011099999999999</v>
      </c>
      <c r="DH74" s="3">
        <v>21.913499999999999</v>
      </c>
      <c r="DI74" s="3">
        <v>1.3310299999999999</v>
      </c>
      <c r="DJ74">
        <f t="shared" si="92"/>
        <v>44.317408363141219</v>
      </c>
      <c r="DK74">
        <f t="shared" si="73"/>
        <v>36.591059189101507</v>
      </c>
      <c r="DL74">
        <f t="shared" si="74"/>
        <v>4.7753470350769938</v>
      </c>
      <c r="DM74">
        <f t="shared" si="93"/>
        <v>5.4346748035811405</v>
      </c>
    </row>
    <row r="75" spans="16:117">
      <c r="P75" s="3" t="s">
        <v>106</v>
      </c>
      <c r="Q75" s="4">
        <v>16.97606431550367</v>
      </c>
      <c r="R75">
        <f t="shared" si="79"/>
        <v>0.16976064315503669</v>
      </c>
      <c r="T75">
        <f t="shared" si="75"/>
        <v>2.8625085342538048</v>
      </c>
      <c r="U75">
        <f t="shared" si="76"/>
        <v>0.54424890953414595</v>
      </c>
      <c r="V75">
        <f t="shared" si="77"/>
        <v>1.8600350832963768</v>
      </c>
      <c r="W75">
        <f t="shared" si="54"/>
        <v>-1.4049062163415686</v>
      </c>
      <c r="Y75" s="3" t="s">
        <v>106</v>
      </c>
      <c r="Z75" s="4">
        <v>16.97606431550367</v>
      </c>
      <c r="AA75">
        <f t="shared" si="55"/>
        <v>0.16976064315503669</v>
      </c>
      <c r="AC75">
        <f t="shared" si="80"/>
        <v>2.7398054946887269</v>
      </c>
      <c r="AD75">
        <f t="shared" si="81"/>
        <v>0.52091937368099706</v>
      </c>
      <c r="AE75">
        <f t="shared" si="82"/>
        <v>1.7803036324772641</v>
      </c>
      <c r="AF75">
        <f t="shared" si="56"/>
        <v>-1.3446841205866924</v>
      </c>
      <c r="AH75" s="3" t="s">
        <v>106</v>
      </c>
      <c r="AI75" s="4">
        <v>16.97606431550367</v>
      </c>
      <c r="AJ75">
        <f t="shared" si="57"/>
        <v>0.16976064315503669</v>
      </c>
      <c r="AL75">
        <f t="shared" si="83"/>
        <v>2.6271895364217088</v>
      </c>
      <c r="AM75">
        <f t="shared" si="84"/>
        <v>0.49950769516561938</v>
      </c>
      <c r="AN75">
        <f t="shared" si="85"/>
        <v>1.7071266861698187</v>
      </c>
      <c r="AO75">
        <f t="shared" si="58"/>
        <v>-1.2894127186204307</v>
      </c>
      <c r="AS75">
        <f t="shared" si="59"/>
        <v>17.505384761453296</v>
      </c>
      <c r="AT75">
        <f t="shared" si="60"/>
        <v>1.723313531798935</v>
      </c>
      <c r="AU75">
        <f t="shared" si="61"/>
        <v>6.4239621412434671</v>
      </c>
      <c r="AV75">
        <f t="shared" si="62"/>
        <v>0.24539006895222035</v>
      </c>
      <c r="AY75">
        <f t="shared" si="63"/>
        <v>15.483973088418354</v>
      </c>
      <c r="AZ75">
        <f t="shared" si="64"/>
        <v>1.6835747727338535</v>
      </c>
      <c r="BA75">
        <f t="shared" si="65"/>
        <v>5.9316571889576917</v>
      </c>
      <c r="BB75">
        <f t="shared" si="66"/>
        <v>0.26062201998970697</v>
      </c>
      <c r="BE75">
        <f t="shared" si="86"/>
        <v>13.834832918243219</v>
      </c>
      <c r="BF75">
        <f t="shared" si="87"/>
        <v>1.6479097970106158</v>
      </c>
      <c r="BG75">
        <f t="shared" si="88"/>
        <v>5.5130978376659447</v>
      </c>
      <c r="BH75">
        <f t="shared" si="67"/>
        <v>0.27543249197466113</v>
      </c>
      <c r="BL75" s="3" t="s">
        <v>106</v>
      </c>
      <c r="BM75" s="3">
        <v>459.363</v>
      </c>
      <c r="BN75" s="3">
        <v>37.499600000000001</v>
      </c>
      <c r="BO75" s="3">
        <v>23.291</v>
      </c>
      <c r="BP75" t="s">
        <v>168</v>
      </c>
      <c r="BU75" s="3" t="s">
        <v>106</v>
      </c>
      <c r="BV75" s="4">
        <v>16.97606431550367</v>
      </c>
      <c r="BW75" s="3">
        <v>459.363</v>
      </c>
      <c r="BX75" s="3">
        <v>37.499600000000001</v>
      </c>
      <c r="BY75" s="3">
        <v>23.291</v>
      </c>
      <c r="BZ75" t="s">
        <v>168</v>
      </c>
      <c r="CA75">
        <f t="shared" si="68"/>
        <v>26.241239839041601</v>
      </c>
      <c r="CB75">
        <f t="shared" si="69"/>
        <v>21.760172660429856</v>
      </c>
      <c r="CC75">
        <f t="shared" si="70"/>
        <v>3.6256440321255741</v>
      </c>
      <c r="CD75" t="e">
        <f t="shared" si="71"/>
        <v>#VALUE!</v>
      </c>
      <c r="CM75" s="3" t="s">
        <v>106</v>
      </c>
      <c r="CN75" s="4">
        <v>16.97606431550367</v>
      </c>
      <c r="CO75" s="3">
        <v>459.363</v>
      </c>
      <c r="CP75" s="3">
        <v>37.499600000000001</v>
      </c>
      <c r="CQ75" s="3">
        <v>23.291</v>
      </c>
      <c r="CR75" t="s">
        <v>168</v>
      </c>
      <c r="CS75">
        <f t="shared" si="89"/>
        <v>29.666998087434848</v>
      </c>
      <c r="CT75">
        <f t="shared" si="90"/>
        <v>22.273795383086377</v>
      </c>
      <c r="CU75">
        <f t="shared" si="91"/>
        <v>3.9265586762765508</v>
      </c>
      <c r="CV75" t="e">
        <f t="shared" si="72"/>
        <v>#VALUE!</v>
      </c>
      <c r="DD75" s="3" t="s">
        <v>106</v>
      </c>
      <c r="DE75" s="4">
        <v>16.97606431550367</v>
      </c>
      <c r="DF75" s="3">
        <v>459.363</v>
      </c>
      <c r="DG75" s="3">
        <v>37.499600000000001</v>
      </c>
      <c r="DH75" s="3">
        <v>23.291</v>
      </c>
      <c r="DI75" t="s">
        <v>168</v>
      </c>
      <c r="DJ75">
        <f t="shared" si="92"/>
        <v>33.203364486915035</v>
      </c>
      <c r="DK75">
        <f t="shared" si="73"/>
        <v>22.755857188315769</v>
      </c>
      <c r="DL75">
        <f t="shared" si="74"/>
        <v>4.2246665460703312</v>
      </c>
      <c r="DM75" t="e">
        <f t="shared" si="93"/>
        <v>#VALUE!</v>
      </c>
    </row>
    <row r="76" spans="16:117">
      <c r="P76" s="5" t="s">
        <v>107</v>
      </c>
      <c r="Q76" s="4">
        <v>19.658766545483427</v>
      </c>
      <c r="R76">
        <f t="shared" si="79"/>
        <v>0.19658766545483428</v>
      </c>
      <c r="T76">
        <f t="shared" si="75"/>
        <v>2.7721897555904094</v>
      </c>
      <c r="U76">
        <f t="shared" si="76"/>
        <v>0.41744134429073898</v>
      </c>
      <c r="V76">
        <f t="shared" si="77"/>
        <v>1.6793975259695866</v>
      </c>
      <c r="W76">
        <f t="shared" si="54"/>
        <v>-1.5205142530307145</v>
      </c>
      <c r="Y76" s="5" t="s">
        <v>107</v>
      </c>
      <c r="Z76" s="4">
        <v>19.658766545483427</v>
      </c>
      <c r="AA76">
        <f t="shared" si="55"/>
        <v>0.19658766545483428</v>
      </c>
      <c r="AC76">
        <f t="shared" si="80"/>
        <v>2.6533582813112297</v>
      </c>
      <c r="AD76">
        <f t="shared" si="81"/>
        <v>0.3995474860989911</v>
      </c>
      <c r="AE76">
        <f t="shared" si="82"/>
        <v>1.60740920572227</v>
      </c>
      <c r="AF76">
        <f t="shared" si="56"/>
        <v>-1.4553365537098888</v>
      </c>
      <c r="AH76" s="5" t="s">
        <v>107</v>
      </c>
      <c r="AI76" s="4">
        <v>19.658766545483427</v>
      </c>
      <c r="AJ76">
        <f t="shared" si="57"/>
        <v>0.19658766545483428</v>
      </c>
      <c r="AL76">
        <f t="shared" si="83"/>
        <v>2.5442956175364273</v>
      </c>
      <c r="AM76">
        <f t="shared" si="84"/>
        <v>0.38312463305068445</v>
      </c>
      <c r="AN76">
        <f t="shared" si="85"/>
        <v>1.5413388483992565</v>
      </c>
      <c r="AO76">
        <f t="shared" si="58"/>
        <v>-1.3955169347935907</v>
      </c>
      <c r="AS76">
        <f t="shared" si="59"/>
        <v>15.993617806835818</v>
      </c>
      <c r="AT76">
        <f t="shared" si="60"/>
        <v>1.5180723576761248</v>
      </c>
      <c r="AU76">
        <f t="shared" si="61"/>
        <v>5.3623243365763393</v>
      </c>
      <c r="AV76">
        <f t="shared" si="62"/>
        <v>0.21859944261639458</v>
      </c>
      <c r="AY76">
        <f t="shared" si="63"/>
        <v>14.201651793260721</v>
      </c>
      <c r="AZ76">
        <f t="shared" si="64"/>
        <v>1.4911497789442822</v>
      </c>
      <c r="BA76">
        <f t="shared" si="65"/>
        <v>4.9898667486138084</v>
      </c>
      <c r="BB76">
        <f t="shared" si="66"/>
        <v>0.23332182535975107</v>
      </c>
      <c r="BE76">
        <f t="shared" si="86"/>
        <v>12.734255140236233</v>
      </c>
      <c r="BF76">
        <f t="shared" si="87"/>
        <v>1.4668608380173773</v>
      </c>
      <c r="BG76">
        <f t="shared" si="88"/>
        <v>4.6708396327461124</v>
      </c>
      <c r="BH76">
        <f t="shared" si="67"/>
        <v>0.24770495595519212</v>
      </c>
      <c r="BL76" s="5" t="s">
        <v>107</v>
      </c>
      <c r="BM76" s="5">
        <v>405.47899999999998</v>
      </c>
      <c r="BN76" s="5">
        <v>117.45099999999999</v>
      </c>
      <c r="BO76" s="5">
        <v>18.641100000000002</v>
      </c>
      <c r="BP76" s="5">
        <v>2.5526</v>
      </c>
      <c r="BU76" s="5" t="s">
        <v>107</v>
      </c>
      <c r="BV76" s="4">
        <v>19.658766545483427</v>
      </c>
      <c r="BW76" s="5">
        <v>405.47899999999998</v>
      </c>
      <c r="BX76" s="5">
        <v>117.45099999999999</v>
      </c>
      <c r="BY76" s="5">
        <v>18.641100000000002</v>
      </c>
      <c r="BZ76" s="5">
        <v>2.5526</v>
      </c>
      <c r="CA76">
        <f t="shared" si="68"/>
        <v>25.352550304578028</v>
      </c>
      <c r="CB76">
        <f t="shared" si="69"/>
        <v>77.36851238092153</v>
      </c>
      <c r="CC76">
        <f t="shared" si="70"/>
        <v>3.4763096802722879</v>
      </c>
      <c r="CD76">
        <f t="shared" si="71"/>
        <v>11.677065455648876</v>
      </c>
      <c r="CM76" s="5" t="s">
        <v>107</v>
      </c>
      <c r="CN76" s="4">
        <v>19.658766545483427</v>
      </c>
      <c r="CO76" s="5">
        <v>405.47899999999998</v>
      </c>
      <c r="CP76" s="5">
        <v>117.45099999999999</v>
      </c>
      <c r="CQ76" s="5">
        <v>18.641100000000002</v>
      </c>
      <c r="CR76" s="5">
        <v>2.5526</v>
      </c>
      <c r="CS76">
        <f t="shared" si="89"/>
        <v>28.551537940989142</v>
      </c>
      <c r="CT76">
        <f t="shared" si="90"/>
        <v>78.765394099547805</v>
      </c>
      <c r="CU76">
        <f t="shared" si="91"/>
        <v>3.7357911421539511</v>
      </c>
      <c r="CV76">
        <f t="shared" si="72"/>
        <v>10.940253857795909</v>
      </c>
      <c r="DD76" s="5" t="s">
        <v>107</v>
      </c>
      <c r="DE76" s="4">
        <v>19.658766545483427</v>
      </c>
      <c r="DF76" s="5">
        <v>405.47899999999998</v>
      </c>
      <c r="DG76" s="5">
        <v>117.45099999999999</v>
      </c>
      <c r="DH76" s="5">
        <v>18.641100000000002</v>
      </c>
      <c r="DI76" s="5">
        <v>2.5526</v>
      </c>
      <c r="DJ76">
        <f t="shared" si="92"/>
        <v>31.841595408184823</v>
      </c>
      <c r="DK76">
        <f t="shared" si="73"/>
        <v>80.069626890269873</v>
      </c>
      <c r="DL76">
        <f t="shared" si="74"/>
        <v>3.9909526906708201</v>
      </c>
      <c r="DM76">
        <f t="shared" si="93"/>
        <v>10.305001731421736</v>
      </c>
    </row>
    <row r="77" spans="16:117">
      <c r="P77" s="5" t="s">
        <v>108</v>
      </c>
      <c r="Q77" s="4">
        <v>19.506821741653606</v>
      </c>
      <c r="R77">
        <f t="shared" si="79"/>
        <v>0.19506821741653607</v>
      </c>
      <c r="T77">
        <f t="shared" si="75"/>
        <v>2.7773052950464083</v>
      </c>
      <c r="U77">
        <f t="shared" si="76"/>
        <v>0.42462356168696191</v>
      </c>
      <c r="V77">
        <f t="shared" si="77"/>
        <v>1.689628604881585</v>
      </c>
      <c r="W77">
        <f t="shared" si="54"/>
        <v>-1.5139663625270354</v>
      </c>
      <c r="Y77" s="5" t="s">
        <v>108</v>
      </c>
      <c r="Z77" s="4">
        <v>19.506821741653606</v>
      </c>
      <c r="AA77">
        <f t="shared" si="55"/>
        <v>0.19506821741653607</v>
      </c>
      <c r="AC77">
        <f t="shared" si="80"/>
        <v>2.6582545402890205</v>
      </c>
      <c r="AD77">
        <f t="shared" si="81"/>
        <v>0.40642183370380974</v>
      </c>
      <c r="AE77">
        <f t="shared" si="82"/>
        <v>1.617201723677852</v>
      </c>
      <c r="AF77">
        <f t="shared" si="56"/>
        <v>-1.4490693422183161</v>
      </c>
      <c r="AH77" s="5" t="s">
        <v>108</v>
      </c>
      <c r="AI77" s="4">
        <v>19.506821741653606</v>
      </c>
      <c r="AJ77">
        <f t="shared" si="57"/>
        <v>0.19506821741653607</v>
      </c>
      <c r="AL77">
        <f t="shared" si="83"/>
        <v>2.5489906224844061</v>
      </c>
      <c r="AM77">
        <f t="shared" si="84"/>
        <v>0.38971641999764689</v>
      </c>
      <c r="AN77">
        <f t="shared" si="85"/>
        <v>1.5507288582952143</v>
      </c>
      <c r="AO77">
        <f t="shared" si="58"/>
        <v>-1.3895073284601775</v>
      </c>
      <c r="AS77">
        <f t="shared" si="59"/>
        <v>16.07564341350901</v>
      </c>
      <c r="AT77">
        <f t="shared" si="60"/>
        <v>1.5290147315884834</v>
      </c>
      <c r="AU77">
        <f t="shared" si="61"/>
        <v>5.4174683101729393</v>
      </c>
      <c r="AV77">
        <f t="shared" si="62"/>
        <v>0.22003550428719101</v>
      </c>
      <c r="AY77">
        <f t="shared" si="63"/>
        <v>14.271357267122932</v>
      </c>
      <c r="AZ77">
        <f t="shared" si="64"/>
        <v>1.501435775105348</v>
      </c>
      <c r="BA77">
        <f t="shared" si="65"/>
        <v>5.0389701388706296</v>
      </c>
      <c r="BB77">
        <f t="shared" si="66"/>
        <v>0.23478869437275163</v>
      </c>
      <c r="BE77">
        <f t="shared" si="86"/>
        <v>12.794183102084178</v>
      </c>
      <c r="BF77">
        <f t="shared" si="87"/>
        <v>1.4765620110476629</v>
      </c>
      <c r="BG77">
        <f t="shared" si="88"/>
        <v>4.7149054284676275</v>
      </c>
      <c r="BH77">
        <f t="shared" si="67"/>
        <v>0.24919804717892996</v>
      </c>
      <c r="BL77" s="5" t="s">
        <v>108</v>
      </c>
      <c r="BM77" s="5">
        <v>413.70699999999999</v>
      </c>
      <c r="BN77" s="5">
        <v>101.33799999999999</v>
      </c>
      <c r="BO77" s="5">
        <v>18.7346</v>
      </c>
      <c r="BP77" s="5">
        <v>1.8784099999999999</v>
      </c>
      <c r="BU77" s="5" t="s">
        <v>108</v>
      </c>
      <c r="BV77" s="4">
        <v>19.506821741653606</v>
      </c>
      <c r="BW77" s="5">
        <v>413.70699999999999</v>
      </c>
      <c r="BX77" s="5">
        <v>101.33799999999999</v>
      </c>
      <c r="BY77" s="5">
        <v>18.7346</v>
      </c>
      <c r="BZ77" s="5">
        <v>1.8784099999999999</v>
      </c>
      <c r="CA77">
        <f t="shared" si="68"/>
        <v>25.73501970392957</v>
      </c>
      <c r="CB77">
        <f t="shared" si="69"/>
        <v>66.276666866852622</v>
      </c>
      <c r="CC77">
        <f t="shared" si="70"/>
        <v>3.4581835882307073</v>
      </c>
      <c r="CD77">
        <f t="shared" si="71"/>
        <v>8.5368495692781163</v>
      </c>
      <c r="CM77" s="5" t="s">
        <v>108</v>
      </c>
      <c r="CN77" s="4">
        <v>19.506821741653606</v>
      </c>
      <c r="CO77" s="5">
        <v>413.70699999999999</v>
      </c>
      <c r="CP77" s="5">
        <v>101.33799999999999</v>
      </c>
      <c r="CQ77" s="5">
        <v>18.7346</v>
      </c>
      <c r="CR77" s="5">
        <v>1.8784099999999999</v>
      </c>
      <c r="CS77">
        <f t="shared" si="89"/>
        <v>28.988623314270249</v>
      </c>
      <c r="CT77">
        <f t="shared" si="90"/>
        <v>67.494062470230958</v>
      </c>
      <c r="CU77">
        <f t="shared" si="91"/>
        <v>3.7179422548034653</v>
      </c>
      <c r="CV77">
        <f t="shared" si="72"/>
        <v>8.0004278102838615</v>
      </c>
      <c r="DD77" s="5" t="s">
        <v>108</v>
      </c>
      <c r="DE77" s="4">
        <v>19.506821741653606</v>
      </c>
      <c r="DF77" s="5">
        <v>413.70699999999999</v>
      </c>
      <c r="DG77" s="5">
        <v>101.33799999999999</v>
      </c>
      <c r="DH77" s="5">
        <v>18.7346</v>
      </c>
      <c r="DI77" s="5">
        <v>1.8784099999999999</v>
      </c>
      <c r="DJ77">
        <f t="shared" si="92"/>
        <v>32.335554110727628</v>
      </c>
      <c r="DK77">
        <f t="shared" si="73"/>
        <v>68.631049181671543</v>
      </c>
      <c r="DL77">
        <f t="shared" si="74"/>
        <v>3.9734837281961894</v>
      </c>
      <c r="DM77">
        <f t="shared" si="93"/>
        <v>7.537819903746108</v>
      </c>
    </row>
    <row r="78" spans="16:117">
      <c r="P78" s="5" t="s">
        <v>109</v>
      </c>
      <c r="Q78" s="4">
        <v>18.841038294115847</v>
      </c>
      <c r="R78">
        <f t="shared" si="79"/>
        <v>0.18841038294115847</v>
      </c>
      <c r="T78">
        <f t="shared" si="75"/>
        <v>2.7997202866037716</v>
      </c>
      <c r="U78">
        <f t="shared" si="76"/>
        <v>0.45609420983349958</v>
      </c>
      <c r="V78">
        <f t="shared" si="77"/>
        <v>1.7344585879963108</v>
      </c>
      <c r="W78">
        <f t="shared" si="54"/>
        <v>-1.4852751733336107</v>
      </c>
      <c r="Y78" s="5" t="s">
        <v>109</v>
      </c>
      <c r="Z78" s="4">
        <v>18.841038294115847</v>
      </c>
      <c r="AA78">
        <f t="shared" si="55"/>
        <v>0.18841038294115847</v>
      </c>
      <c r="AC78">
        <f t="shared" si="80"/>
        <v>2.6797087006163625</v>
      </c>
      <c r="AD78">
        <f t="shared" si="81"/>
        <v>0.43654347480339722</v>
      </c>
      <c r="AE78">
        <f t="shared" si="82"/>
        <v>1.660110044332535</v>
      </c>
      <c r="AF78">
        <f t="shared" si="56"/>
        <v>-1.4216080169993188</v>
      </c>
      <c r="AH78" s="5" t="s">
        <v>109</v>
      </c>
      <c r="AI78" s="4">
        <v>18.841038294115847</v>
      </c>
      <c r="AJ78">
        <f t="shared" si="57"/>
        <v>0.18841038294115847</v>
      </c>
      <c r="AL78">
        <f t="shared" si="83"/>
        <v>2.5695629388893373</v>
      </c>
      <c r="AM78">
        <f t="shared" si="84"/>
        <v>0.41859995223017027</v>
      </c>
      <c r="AN78">
        <f t="shared" si="85"/>
        <v>1.5918734911050765</v>
      </c>
      <c r="AO78">
        <f t="shared" si="58"/>
        <v>-1.3631747634618656</v>
      </c>
      <c r="AS78">
        <f t="shared" si="59"/>
        <v>16.440047626350115</v>
      </c>
      <c r="AT78">
        <f t="shared" si="60"/>
        <v>1.577898991365638</v>
      </c>
      <c r="AU78">
        <f t="shared" si="61"/>
        <v>5.6658594089518077</v>
      </c>
      <c r="AV78">
        <f t="shared" si="62"/>
        <v>0.22644002184694748</v>
      </c>
      <c r="AY78">
        <f t="shared" si="63"/>
        <v>14.580845285944781</v>
      </c>
      <c r="AZ78">
        <f t="shared" si="64"/>
        <v>1.5473495117461149</v>
      </c>
      <c r="BA78">
        <f t="shared" si="65"/>
        <v>5.2598896336440211</v>
      </c>
      <c r="BB78">
        <f t="shared" si="66"/>
        <v>0.24132564898367989</v>
      </c>
      <c r="BE78">
        <f t="shared" si="86"/>
        <v>13.060115124943557</v>
      </c>
      <c r="BF78">
        <f t="shared" si="87"/>
        <v>1.5198322276651635</v>
      </c>
      <c r="BG78">
        <f t="shared" si="88"/>
        <v>4.9129446697054791</v>
      </c>
      <c r="BH78">
        <f t="shared" si="67"/>
        <v>0.25584723178684299</v>
      </c>
      <c r="BL78" s="5" t="s">
        <v>109</v>
      </c>
      <c r="BM78" s="5">
        <v>462.35199999999998</v>
      </c>
      <c r="BN78" s="5">
        <v>112.11</v>
      </c>
      <c r="BO78" s="5">
        <v>21.396100000000001</v>
      </c>
      <c r="BP78" s="5">
        <v>2.1968700000000001</v>
      </c>
      <c r="BU78" s="5" t="s">
        <v>109</v>
      </c>
      <c r="BV78" s="4">
        <v>18.841038294115847</v>
      </c>
      <c r="BW78" s="5">
        <v>462.35199999999998</v>
      </c>
      <c r="BX78" s="5">
        <v>112.11</v>
      </c>
      <c r="BY78" s="5">
        <v>21.396100000000001</v>
      </c>
      <c r="BZ78" s="5">
        <v>2.1968700000000001</v>
      </c>
      <c r="CA78">
        <f t="shared" si="68"/>
        <v>28.123519499964345</v>
      </c>
      <c r="CB78">
        <f t="shared" si="69"/>
        <v>71.050175336617187</v>
      </c>
      <c r="CC78">
        <f t="shared" si="70"/>
        <v>3.7763203171252551</v>
      </c>
      <c r="CD78">
        <f t="shared" si="71"/>
        <v>9.7017743686885929</v>
      </c>
      <c r="CM78" s="5" t="s">
        <v>109</v>
      </c>
      <c r="CN78" s="4">
        <v>18.841038294115847</v>
      </c>
      <c r="CO78" s="5">
        <v>462.35199999999998</v>
      </c>
      <c r="CP78" s="5">
        <v>112.11</v>
      </c>
      <c r="CQ78" s="5">
        <v>21.396100000000001</v>
      </c>
      <c r="CR78" s="5">
        <v>2.1968700000000001</v>
      </c>
      <c r="CS78">
        <f t="shared" si="89"/>
        <v>31.709547075825885</v>
      </c>
      <c r="CT78">
        <f t="shared" si="90"/>
        <v>72.452926212830135</v>
      </c>
      <c r="CU78">
        <f t="shared" si="91"/>
        <v>4.0677849708372884</v>
      </c>
      <c r="CV78">
        <f t="shared" si="72"/>
        <v>9.1033423477857003</v>
      </c>
      <c r="DD78" s="5" t="s">
        <v>109</v>
      </c>
      <c r="DE78" s="4">
        <v>18.841038294115847</v>
      </c>
      <c r="DF78" s="5">
        <v>462.35199999999998</v>
      </c>
      <c r="DG78" s="5">
        <v>112.11</v>
      </c>
      <c r="DH78" s="5">
        <v>21.396100000000001</v>
      </c>
      <c r="DI78" s="5">
        <v>2.1968700000000001</v>
      </c>
      <c r="DJ78">
        <f t="shared" si="92"/>
        <v>35.401831881018595</v>
      </c>
      <c r="DK78">
        <f t="shared" si="73"/>
        <v>73.764720841739589</v>
      </c>
      <c r="DL78">
        <f t="shared" si="74"/>
        <v>4.3550459934820829</v>
      </c>
      <c r="DM78">
        <f t="shared" si="93"/>
        <v>8.5866475265611015</v>
      </c>
    </row>
    <row r="79" spans="16:117">
      <c r="P79" s="5" t="s">
        <v>110</v>
      </c>
      <c r="Q79" s="4">
        <v>19.67200248458909</v>
      </c>
      <c r="R79">
        <f t="shared" si="79"/>
        <v>0.19672002484589091</v>
      </c>
      <c r="T79">
        <f t="shared" si="75"/>
        <v>2.7717441400311693</v>
      </c>
      <c r="U79">
        <f t="shared" si="76"/>
        <v>0.41681570004556623</v>
      </c>
      <c r="V79">
        <f t="shared" si="77"/>
        <v>1.6785062948511067</v>
      </c>
      <c r="W79">
        <f t="shared" si="54"/>
        <v>-1.5210846409465415</v>
      </c>
      <c r="Y79" s="5" t="s">
        <v>110</v>
      </c>
      <c r="Z79" s="4">
        <v>19.67200248458909</v>
      </c>
      <c r="AA79">
        <f t="shared" si="55"/>
        <v>0.19672002484589091</v>
      </c>
      <c r="AC79">
        <f t="shared" si="80"/>
        <v>2.6529317673137642</v>
      </c>
      <c r="AD79">
        <f t="shared" si="81"/>
        <v>0.39894866044654925</v>
      </c>
      <c r="AE79">
        <f t="shared" si="82"/>
        <v>1.6065561777273385</v>
      </c>
      <c r="AF79">
        <f t="shared" si="56"/>
        <v>-1.4558824916266446</v>
      </c>
      <c r="AH79" s="5" t="s">
        <v>110</v>
      </c>
      <c r="AI79" s="4">
        <v>19.67200248458909</v>
      </c>
      <c r="AJ79">
        <f t="shared" si="57"/>
        <v>0.19672002484589091</v>
      </c>
      <c r="AL79">
        <f t="shared" si="83"/>
        <v>2.543886634813584</v>
      </c>
      <c r="AM79">
        <f t="shared" si="84"/>
        <v>0.38255042130781225</v>
      </c>
      <c r="AN79">
        <f t="shared" si="85"/>
        <v>1.5405208829535695</v>
      </c>
      <c r="AO79">
        <f t="shared" si="58"/>
        <v>-1.3960404326788303</v>
      </c>
      <c r="AS79">
        <f t="shared" si="59"/>
        <v>15.986492389608854</v>
      </c>
      <c r="AT79">
        <f t="shared" si="60"/>
        <v>1.5171228814899158</v>
      </c>
      <c r="AU79">
        <f t="shared" si="61"/>
        <v>5.3575473952557688</v>
      </c>
      <c r="AV79">
        <f t="shared" si="62"/>
        <v>0.21847479168899053</v>
      </c>
      <c r="AY79">
        <f t="shared" si="63"/>
        <v>14.195595881541125</v>
      </c>
      <c r="AZ79">
        <f t="shared" si="64"/>
        <v>1.4902571075089703</v>
      </c>
      <c r="BA79">
        <f t="shared" si="65"/>
        <v>4.9856120675252971</v>
      </c>
      <c r="BB79">
        <f t="shared" si="66"/>
        <v>0.23319448089272993</v>
      </c>
      <c r="BE79">
        <f t="shared" si="86"/>
        <v>12.729048114759907</v>
      </c>
      <c r="BF79">
        <f t="shared" si="87"/>
        <v>1.466018791078785</v>
      </c>
      <c r="BG79">
        <f t="shared" si="88"/>
        <v>4.6670206094516589</v>
      </c>
      <c r="BH79">
        <f t="shared" si="67"/>
        <v>0.24757531687044021</v>
      </c>
      <c r="BL79" s="5" t="s">
        <v>110</v>
      </c>
      <c r="BM79" s="5">
        <v>599.59100000000001</v>
      </c>
      <c r="BN79" s="5">
        <v>95.389799999999994</v>
      </c>
      <c r="BO79" s="5">
        <v>32.754600000000003</v>
      </c>
      <c r="BP79" s="5">
        <v>0.68758699999999995</v>
      </c>
      <c r="BU79" s="5" t="s">
        <v>110</v>
      </c>
      <c r="BV79" s="4">
        <v>19.67200248458909</v>
      </c>
      <c r="BW79" s="5">
        <v>599.59100000000001</v>
      </c>
      <c r="BX79" s="5">
        <v>95.389799999999994</v>
      </c>
      <c r="BY79" s="5">
        <v>32.754600000000003</v>
      </c>
      <c r="BZ79" s="5">
        <v>0.68758699999999995</v>
      </c>
      <c r="CA79">
        <f t="shared" si="68"/>
        <v>37.506101112569972</v>
      </c>
      <c r="CB79">
        <f t="shared" si="69"/>
        <v>62.875460626050838</v>
      </c>
      <c r="CC79">
        <f t="shared" si="70"/>
        <v>6.1137303291063656</v>
      </c>
      <c r="CD79">
        <f t="shared" si="71"/>
        <v>3.14721435221146</v>
      </c>
      <c r="CM79" s="5" t="s">
        <v>110</v>
      </c>
      <c r="CN79" s="4">
        <v>19.67200248458909</v>
      </c>
      <c r="CO79" s="5">
        <v>599.59100000000001</v>
      </c>
      <c r="CP79" s="5">
        <v>95.389799999999994</v>
      </c>
      <c r="CQ79" s="5">
        <v>32.754600000000003</v>
      </c>
      <c r="CR79" s="5">
        <v>0.68758699999999995</v>
      </c>
      <c r="CS79">
        <f t="shared" si="89"/>
        <v>42.237818334886711</v>
      </c>
      <c r="CT79">
        <f t="shared" si="90"/>
        <v>64.008954910772545</v>
      </c>
      <c r="CU79">
        <f t="shared" si="91"/>
        <v>6.569825240385855</v>
      </c>
      <c r="CV79">
        <f t="shared" si="72"/>
        <v>2.9485560608798962</v>
      </c>
      <c r="DD79" s="5" t="s">
        <v>110</v>
      </c>
      <c r="DE79" s="4">
        <v>19.67200248458909</v>
      </c>
      <c r="DF79" s="5">
        <v>599.59100000000001</v>
      </c>
      <c r="DG79" s="5">
        <v>95.389799999999994</v>
      </c>
      <c r="DH79" s="5">
        <v>32.754600000000003</v>
      </c>
      <c r="DI79" s="5">
        <v>0.68758699999999995</v>
      </c>
      <c r="DJ79">
        <f t="shared" si="92"/>
        <v>47.104150647741456</v>
      </c>
      <c r="DK79">
        <f t="shared" si="73"/>
        <v>65.067242371297596</v>
      </c>
      <c r="DL79">
        <f t="shared" si="74"/>
        <v>7.0183105542035378</v>
      </c>
      <c r="DM79">
        <f t="shared" si="93"/>
        <v>2.7772841359618425</v>
      </c>
    </row>
    <row r="80" spans="16:117">
      <c r="P80" s="3" t="s">
        <v>111</v>
      </c>
      <c r="Q80" s="4">
        <v>18.808683164629979</v>
      </c>
      <c r="R80">
        <f t="shared" si="79"/>
        <v>0.1880868316462998</v>
      </c>
      <c r="T80">
        <f t="shared" si="75"/>
        <v>2.8008095896751306</v>
      </c>
      <c r="U80">
        <f t="shared" si="76"/>
        <v>0.45762359134568814</v>
      </c>
      <c r="V80">
        <f t="shared" si="77"/>
        <v>1.7366371941390297</v>
      </c>
      <c r="W80">
        <f t="shared" si="54"/>
        <v>-1.4838808654022708</v>
      </c>
      <c r="Y80" s="3" t="s">
        <v>111</v>
      </c>
      <c r="Z80" s="4">
        <v>18.808683164629979</v>
      </c>
      <c r="AA80">
        <f t="shared" si="55"/>
        <v>0.1880868316462998</v>
      </c>
      <c r="AC80">
        <f t="shared" si="80"/>
        <v>2.6807513100984224</v>
      </c>
      <c r="AD80">
        <f t="shared" si="81"/>
        <v>0.43800729851621001</v>
      </c>
      <c r="AE80">
        <f t="shared" si="82"/>
        <v>1.6621952632966557</v>
      </c>
      <c r="AF80">
        <f t="shared" si="56"/>
        <v>-1.4202734768622818</v>
      </c>
      <c r="AH80" s="3" t="s">
        <v>111</v>
      </c>
      <c r="AI80" s="4">
        <v>18.808683164629979</v>
      </c>
      <c r="AJ80">
        <f t="shared" si="57"/>
        <v>0.1880868316462998</v>
      </c>
      <c r="AL80">
        <f t="shared" si="83"/>
        <v>2.570562693334371</v>
      </c>
      <c r="AM80">
        <f t="shared" si="84"/>
        <v>0.42000360747099769</v>
      </c>
      <c r="AN80">
        <f t="shared" si="85"/>
        <v>1.5938729999951442</v>
      </c>
      <c r="AO80">
        <f t="shared" si="58"/>
        <v>-1.3618950777722225</v>
      </c>
      <c r="AS80">
        <f t="shared" si="59"/>
        <v>16.457965577990905</v>
      </c>
      <c r="AT80">
        <f t="shared" si="60"/>
        <v>1.580314047211278</v>
      </c>
      <c r="AU80">
        <f t="shared" si="61"/>
        <v>5.6782165408380694</v>
      </c>
      <c r="AV80">
        <f t="shared" si="62"/>
        <v>0.22675596917813037</v>
      </c>
      <c r="AY80">
        <f t="shared" si="63"/>
        <v>14.596055341192447</v>
      </c>
      <c r="AZ80">
        <f t="shared" si="64"/>
        <v>1.5496162172773174</v>
      </c>
      <c r="BA80">
        <f t="shared" si="65"/>
        <v>5.2708690985731685</v>
      </c>
      <c r="BB80">
        <f t="shared" si="66"/>
        <v>0.24164792274414862</v>
      </c>
      <c r="BE80">
        <f t="shared" si="86"/>
        <v>13.073178562118979</v>
      </c>
      <c r="BF80">
        <f t="shared" si="87"/>
        <v>1.5219670460607087</v>
      </c>
      <c r="BG80">
        <f t="shared" si="88"/>
        <v>4.9227779738623481</v>
      </c>
      <c r="BH80">
        <f t="shared" si="67"/>
        <v>0.25617484540461638</v>
      </c>
      <c r="BL80" s="3" t="s">
        <v>111</v>
      </c>
      <c r="BM80" s="3">
        <v>519.48699999999997</v>
      </c>
      <c r="BN80" s="3">
        <v>53.740099999999998</v>
      </c>
      <c r="BO80" s="3">
        <v>24.9283</v>
      </c>
      <c r="BP80" s="3">
        <v>0.161993</v>
      </c>
      <c r="BU80" s="3" t="s">
        <v>111</v>
      </c>
      <c r="BV80" s="4">
        <v>18.808683164629979</v>
      </c>
      <c r="BW80" s="3">
        <v>519.48699999999997</v>
      </c>
      <c r="BX80" s="3">
        <v>53.740099999999998</v>
      </c>
      <c r="BY80" s="3">
        <v>24.9283</v>
      </c>
      <c r="BZ80" s="3">
        <v>0.161993</v>
      </c>
      <c r="CA80">
        <f t="shared" si="68"/>
        <v>31.564472385013701</v>
      </c>
      <c r="CB80">
        <f t="shared" si="69"/>
        <v>34.005962355921071</v>
      </c>
      <c r="CC80">
        <f t="shared" si="70"/>
        <v>4.3901636756390303</v>
      </c>
      <c r="CD80">
        <f t="shared" si="71"/>
        <v>0.71439354204053962</v>
      </c>
      <c r="CM80" s="3" t="s">
        <v>111</v>
      </c>
      <c r="CN80" s="4">
        <v>18.808683164629979</v>
      </c>
      <c r="CO80" s="3">
        <v>519.48699999999997</v>
      </c>
      <c r="CP80" s="3">
        <v>53.740099999999998</v>
      </c>
      <c r="CQ80" s="3">
        <v>24.9283</v>
      </c>
      <c r="CR80" s="3">
        <v>0.161993</v>
      </c>
      <c r="CS80">
        <f t="shared" si="89"/>
        <v>35.590917399026502</v>
      </c>
      <c r="CT80">
        <f t="shared" si="90"/>
        <v>34.679618992644251</v>
      </c>
      <c r="CU80">
        <f t="shared" si="91"/>
        <v>4.7294477502292978</v>
      </c>
      <c r="CV80">
        <f t="shared" si="72"/>
        <v>0.67036785650963171</v>
      </c>
      <c r="DD80" s="3" t="s">
        <v>111</v>
      </c>
      <c r="DE80" s="4">
        <v>18.808683164629979</v>
      </c>
      <c r="DF80" s="3">
        <v>519.48699999999997</v>
      </c>
      <c r="DG80" s="3">
        <v>53.740099999999998</v>
      </c>
      <c r="DH80" s="3">
        <v>24.9283</v>
      </c>
      <c r="DI80" s="3">
        <v>0.161993</v>
      </c>
      <c r="DJ80">
        <f t="shared" si="92"/>
        <v>39.736854930236525</v>
      </c>
      <c r="DK80">
        <f t="shared" si="73"/>
        <v>35.309634422831252</v>
      </c>
      <c r="DL80">
        <f t="shared" si="74"/>
        <v>5.063868436146751</v>
      </c>
      <c r="DM80">
        <f t="shared" si="93"/>
        <v>0.63235326538067982</v>
      </c>
    </row>
    <row r="81" spans="16:117">
      <c r="P81" s="3" t="s">
        <v>112</v>
      </c>
      <c r="Q81" s="4">
        <v>16.62113894776434</v>
      </c>
      <c r="R81">
        <f t="shared" si="79"/>
        <v>0.16621138947764341</v>
      </c>
      <c r="T81">
        <f t="shared" si="75"/>
        <v>2.8744578387172801</v>
      </c>
      <c r="U81">
        <f t="shared" si="76"/>
        <v>0.56102573300086533</v>
      </c>
      <c r="V81">
        <f t="shared" si="77"/>
        <v>1.8839336922233276</v>
      </c>
      <c r="W81">
        <f t="shared" si="54"/>
        <v>-1.3896111066283201</v>
      </c>
      <c r="Y81" s="3" t="s">
        <v>112</v>
      </c>
      <c r="Z81" s="4">
        <v>16.62113894776434</v>
      </c>
      <c r="AA81">
        <f t="shared" si="55"/>
        <v>0.16621138947764341</v>
      </c>
      <c r="AC81">
        <f t="shared" si="80"/>
        <v>2.7512425854903699</v>
      </c>
      <c r="AD81">
        <f t="shared" si="81"/>
        <v>0.53697704916650357</v>
      </c>
      <c r="AE81">
        <f t="shared" si="82"/>
        <v>1.8031778140805499</v>
      </c>
      <c r="AF81">
        <f t="shared" si="56"/>
        <v>-1.3300446443605896</v>
      </c>
      <c r="AH81" s="3" t="s">
        <v>112</v>
      </c>
      <c r="AI81" s="4">
        <v>16.62113894776434</v>
      </c>
      <c r="AJ81">
        <f t="shared" si="57"/>
        <v>0.16621138947764341</v>
      </c>
      <c r="AL81">
        <f t="shared" si="83"/>
        <v>2.6381565212457883</v>
      </c>
      <c r="AM81">
        <f t="shared" si="84"/>
        <v>0.51490534185862702</v>
      </c>
      <c r="AN81">
        <f t="shared" si="85"/>
        <v>1.729060655817978</v>
      </c>
      <c r="AO81">
        <f t="shared" si="58"/>
        <v>-1.2753749780456087</v>
      </c>
      <c r="AS81">
        <f t="shared" si="59"/>
        <v>17.715816687407912</v>
      </c>
      <c r="AT81">
        <f t="shared" si="60"/>
        <v>1.752469144134275</v>
      </c>
      <c r="AU81">
        <f t="shared" si="61"/>
        <v>6.5793351041060157</v>
      </c>
      <c r="AV81">
        <f t="shared" si="62"/>
        <v>0.24917218720396267</v>
      </c>
      <c r="AY81">
        <f t="shared" si="63"/>
        <v>15.662081272860224</v>
      </c>
      <c r="AZ81">
        <f t="shared" si="64"/>
        <v>1.7108272905500697</v>
      </c>
      <c r="BA81">
        <f t="shared" si="65"/>
        <v>6.0689026978796559</v>
      </c>
      <c r="BB81">
        <f t="shared" si="66"/>
        <v>0.26446545414516615</v>
      </c>
      <c r="BE81">
        <f t="shared" si="86"/>
        <v>13.987394361312241</v>
      </c>
      <c r="BF81">
        <f t="shared" si="87"/>
        <v>1.67348008578542</v>
      </c>
      <c r="BG81">
        <f t="shared" si="88"/>
        <v>5.6353578807824372</v>
      </c>
      <c r="BH81">
        <f t="shared" si="67"/>
        <v>0.27932620738579533</v>
      </c>
      <c r="BL81" s="3" t="s">
        <v>112</v>
      </c>
      <c r="BM81" s="3">
        <v>499.09199999999998</v>
      </c>
      <c r="BN81" s="3">
        <v>81.027299999999997</v>
      </c>
      <c r="BO81" s="3">
        <v>22.070399999999999</v>
      </c>
      <c r="BP81" t="s">
        <v>169</v>
      </c>
      <c r="BU81" s="3" t="s">
        <v>112</v>
      </c>
      <c r="BV81" s="4">
        <v>16.62113894776434</v>
      </c>
      <c r="BW81" s="3">
        <v>499.09199999999998</v>
      </c>
      <c r="BX81" s="3">
        <v>81.027299999999997</v>
      </c>
      <c r="BY81" s="3">
        <v>22.070399999999999</v>
      </c>
      <c r="BZ81" t="s">
        <v>169</v>
      </c>
      <c r="CA81">
        <f t="shared" si="68"/>
        <v>28.172113586767114</v>
      </c>
      <c r="CB81">
        <f t="shared" si="69"/>
        <v>46.23607797672679</v>
      </c>
      <c r="CC81">
        <f t="shared" si="70"/>
        <v>3.3545030995953309</v>
      </c>
      <c r="CD81" t="e">
        <f t="shared" si="71"/>
        <v>#VALUE!</v>
      </c>
      <c r="CM81" s="3" t="s">
        <v>112</v>
      </c>
      <c r="CN81" s="4">
        <v>16.62113894776434</v>
      </c>
      <c r="CO81" s="3">
        <v>499.09199999999998</v>
      </c>
      <c r="CP81" s="3">
        <v>81.027299999999997</v>
      </c>
      <c r="CQ81" s="3">
        <v>22.070399999999999</v>
      </c>
      <c r="CR81" t="s">
        <v>169</v>
      </c>
      <c r="CS81">
        <f t="shared" si="89"/>
        <v>31.866262938173051</v>
      </c>
      <c r="CT81">
        <f t="shared" si="90"/>
        <v>47.361472690763478</v>
      </c>
      <c r="CU81">
        <f t="shared" si="91"/>
        <v>3.6366376425364213</v>
      </c>
      <c r="CV81" t="e">
        <f t="shared" si="72"/>
        <v>#VALUE!</v>
      </c>
      <c r="DD81" s="3" t="s">
        <v>112</v>
      </c>
      <c r="DE81" s="4">
        <v>16.62113894776434</v>
      </c>
      <c r="DF81" s="3">
        <v>499.09199999999998</v>
      </c>
      <c r="DG81" s="3">
        <v>81.027299999999997</v>
      </c>
      <c r="DH81" s="3">
        <v>22.070399999999999</v>
      </c>
      <c r="DI81" t="s">
        <v>169</v>
      </c>
      <c r="DJ81">
        <f t="shared" si="92"/>
        <v>35.681556343362956</v>
      </c>
      <c r="DK81">
        <f t="shared" si="73"/>
        <v>48.418442913212907</v>
      </c>
      <c r="DL81">
        <f t="shared" si="74"/>
        <v>3.9164149761036384</v>
      </c>
      <c r="DM81" t="e">
        <f t="shared" si="93"/>
        <v>#VALUE!</v>
      </c>
    </row>
    <row r="82" spans="16:117">
      <c r="P82" s="3" t="s">
        <v>113</v>
      </c>
      <c r="Q82" s="4">
        <v>17.123662521852932</v>
      </c>
      <c r="R82">
        <f t="shared" si="79"/>
        <v>0.17123662521852931</v>
      </c>
      <c r="T82">
        <f t="shared" si="75"/>
        <v>2.8575393320883915</v>
      </c>
      <c r="U82">
        <f t="shared" si="76"/>
        <v>0.53727214969390635</v>
      </c>
      <c r="V82">
        <f t="shared" si="77"/>
        <v>1.8500966789655513</v>
      </c>
      <c r="W82">
        <f t="shared" si="54"/>
        <v>-1.4112667951132971</v>
      </c>
      <c r="Y82" s="3" t="s">
        <v>113</v>
      </c>
      <c r="Z82" s="4">
        <v>17.123662521852932</v>
      </c>
      <c r="AA82">
        <f t="shared" si="55"/>
        <v>0.17123662521852931</v>
      </c>
      <c r="AC82">
        <f t="shared" si="80"/>
        <v>2.7350493001711911</v>
      </c>
      <c r="AD82">
        <f t="shared" si="81"/>
        <v>0.51424167657837705</v>
      </c>
      <c r="AE82">
        <f t="shared" si="82"/>
        <v>1.7707912434421926</v>
      </c>
      <c r="AF82">
        <f t="shared" si="56"/>
        <v>-1.3507720495691382</v>
      </c>
      <c r="AH82" s="3" t="s">
        <v>113</v>
      </c>
      <c r="AI82" s="4">
        <v>17.123662521852932</v>
      </c>
      <c r="AJ82">
        <f t="shared" si="57"/>
        <v>0.17123662521852931</v>
      </c>
      <c r="AL82">
        <f t="shared" si="83"/>
        <v>2.6226288387758796</v>
      </c>
      <c r="AM82">
        <f t="shared" si="84"/>
        <v>0.49310447567087556</v>
      </c>
      <c r="AN82">
        <f t="shared" si="85"/>
        <v>1.6980052908781609</v>
      </c>
      <c r="AO82">
        <f t="shared" si="58"/>
        <v>-1.2952504116070918</v>
      </c>
      <c r="AS82">
        <f t="shared" si="59"/>
        <v>17.41861273800853</v>
      </c>
      <c r="AT82">
        <f t="shared" si="60"/>
        <v>1.7113322310862509</v>
      </c>
      <c r="AU82">
        <f t="shared" si="61"/>
        <v>6.3604344130973791</v>
      </c>
      <c r="AV82">
        <f t="shared" si="62"/>
        <v>0.24383419944959084</v>
      </c>
      <c r="AY82">
        <f t="shared" si="63"/>
        <v>15.410503157645774</v>
      </c>
      <c r="AZ82">
        <f t="shared" si="64"/>
        <v>1.6723698236172724</v>
      </c>
      <c r="BA82">
        <f t="shared" si="65"/>
        <v>5.8755004738610568</v>
      </c>
      <c r="BB82">
        <f t="shared" si="66"/>
        <v>0.25904019155592167</v>
      </c>
      <c r="BE82">
        <f t="shared" si="86"/>
        <v>13.771880091844125</v>
      </c>
      <c r="BF82">
        <f t="shared" si="87"/>
        <v>1.6373915800370915</v>
      </c>
      <c r="BG82">
        <f t="shared" si="88"/>
        <v>5.463039341742661</v>
      </c>
      <c r="BH82">
        <f t="shared" si="67"/>
        <v>0.27382928571385862</v>
      </c>
      <c r="BL82" s="3" t="s">
        <v>113</v>
      </c>
      <c r="BM82" s="3">
        <v>631.57899999999995</v>
      </c>
      <c r="BN82" s="3">
        <v>61.691600000000001</v>
      </c>
      <c r="BO82" s="3">
        <v>40.443199999999997</v>
      </c>
      <c r="BP82" s="3">
        <v>7.16643E-2</v>
      </c>
      <c r="BU82" s="3" t="s">
        <v>113</v>
      </c>
      <c r="BV82" s="4">
        <v>17.123662521852932</v>
      </c>
      <c r="BW82" s="3">
        <v>631.57899999999995</v>
      </c>
      <c r="BX82" s="3">
        <v>61.691600000000001</v>
      </c>
      <c r="BY82" s="3">
        <v>40.443199999999997</v>
      </c>
      <c r="BZ82" s="3">
        <v>7.16643E-2</v>
      </c>
      <c r="CA82">
        <f t="shared" si="68"/>
        <v>36.258857665619608</v>
      </c>
      <c r="CB82">
        <f t="shared" si="69"/>
        <v>36.048874017198798</v>
      </c>
      <c r="CC82">
        <f t="shared" si="70"/>
        <v>6.3585593959933826</v>
      </c>
      <c r="CD82">
        <f t="shared" si="71"/>
        <v>0.29390585964466215</v>
      </c>
      <c r="CM82" s="3" t="s">
        <v>113</v>
      </c>
      <c r="CN82" s="4">
        <v>17.123662521852932</v>
      </c>
      <c r="CO82" s="3">
        <v>631.57899999999995</v>
      </c>
      <c r="CP82" s="3">
        <v>61.691600000000001</v>
      </c>
      <c r="CQ82" s="3">
        <v>40.443199999999997</v>
      </c>
      <c r="CR82" s="3">
        <v>7.16643E-2</v>
      </c>
      <c r="CS82">
        <f t="shared" si="89"/>
        <v>40.983671560824284</v>
      </c>
      <c r="CT82">
        <f t="shared" si="90"/>
        <v>36.888730667576517</v>
      </c>
      <c r="CU82">
        <f t="shared" si="91"/>
        <v>6.8833625628869948</v>
      </c>
      <c r="CV82">
        <f t="shared" si="72"/>
        <v>0.27665320801976434</v>
      </c>
      <c r="DD82" s="3" t="s">
        <v>113</v>
      </c>
      <c r="DE82" s="4">
        <v>17.123662521852932</v>
      </c>
      <c r="DF82" s="3">
        <v>631.57899999999995</v>
      </c>
      <c r="DG82" s="3">
        <v>61.691600000000001</v>
      </c>
      <c r="DH82" s="3">
        <v>40.443199999999997</v>
      </c>
      <c r="DI82" s="3">
        <v>7.16643E-2</v>
      </c>
      <c r="DJ82">
        <f t="shared" si="92"/>
        <v>45.86004204132076</v>
      </c>
      <c r="DK82">
        <f t="shared" si="73"/>
        <v>37.676754144908031</v>
      </c>
      <c r="DL82">
        <f t="shared" si="74"/>
        <v>7.4030585302537792</v>
      </c>
      <c r="DM82">
        <f t="shared" si="93"/>
        <v>0.26171159820679851</v>
      </c>
    </row>
    <row r="83" spans="16:117">
      <c r="P83" s="7"/>
      <c r="Q83" s="1" t="s">
        <v>3</v>
      </c>
      <c r="R83" t="s">
        <v>4</v>
      </c>
      <c r="T83" t="s">
        <v>6</v>
      </c>
      <c r="U83" t="s">
        <v>7</v>
      </c>
      <c r="V83" t="s">
        <v>8</v>
      </c>
      <c r="W83" t="s">
        <v>165</v>
      </c>
      <c r="Y83" s="7"/>
      <c r="Z83" s="1" t="s">
        <v>3</v>
      </c>
      <c r="AA83" t="s">
        <v>4</v>
      </c>
      <c r="AC83" t="s">
        <v>6</v>
      </c>
      <c r="AD83" t="s">
        <v>7</v>
      </c>
      <c r="AE83" t="s">
        <v>8</v>
      </c>
      <c r="AF83" t="s">
        <v>165</v>
      </c>
      <c r="AH83" s="7"/>
      <c r="AI83" s="1" t="s">
        <v>3</v>
      </c>
      <c r="AJ83" t="s">
        <v>4</v>
      </c>
      <c r="AL83" t="s">
        <v>6</v>
      </c>
      <c r="AM83" t="s">
        <v>7</v>
      </c>
      <c r="AN83" t="s">
        <v>8</v>
      </c>
      <c r="AO83" t="s">
        <v>165</v>
      </c>
      <c r="AS83" t="s">
        <v>6</v>
      </c>
      <c r="AT83" t="s">
        <v>7</v>
      </c>
      <c r="AU83" t="s">
        <v>8</v>
      </c>
      <c r="AV83" t="s">
        <v>165</v>
      </c>
      <c r="AY83" t="s">
        <v>6</v>
      </c>
      <c r="AZ83" t="s">
        <v>7</v>
      </c>
      <c r="BA83" t="s">
        <v>8</v>
      </c>
      <c r="BB83" t="s">
        <v>165</v>
      </c>
      <c r="BE83" t="s">
        <v>6</v>
      </c>
      <c r="BF83" t="s">
        <v>7</v>
      </c>
      <c r="BG83" t="s">
        <v>8</v>
      </c>
      <c r="BH83" t="s">
        <v>165</v>
      </c>
      <c r="BL83" s="7"/>
      <c r="BM83" s="2" t="s">
        <v>10</v>
      </c>
      <c r="BN83" s="2" t="s">
        <v>11</v>
      </c>
      <c r="BO83" s="2" t="s">
        <v>12</v>
      </c>
      <c r="BP83" s="2" t="s">
        <v>167</v>
      </c>
      <c r="BU83" s="7"/>
      <c r="BV83" s="1" t="s">
        <v>3</v>
      </c>
      <c r="BW83" s="2" t="s">
        <v>10</v>
      </c>
      <c r="BX83" s="2" t="s">
        <v>11</v>
      </c>
      <c r="BY83" s="2" t="s">
        <v>12</v>
      </c>
      <c r="BZ83" s="2" t="s">
        <v>167</v>
      </c>
      <c r="CA83" s="2" t="s">
        <v>14</v>
      </c>
      <c r="CB83" s="2" t="s">
        <v>15</v>
      </c>
      <c r="CC83" s="2" t="s">
        <v>16</v>
      </c>
      <c r="CD83" s="2" t="s">
        <v>170</v>
      </c>
      <c r="CM83" s="7"/>
      <c r="CN83" s="1" t="s">
        <v>3</v>
      </c>
      <c r="CO83" s="2" t="s">
        <v>10</v>
      </c>
      <c r="CP83" s="2" t="s">
        <v>11</v>
      </c>
      <c r="CQ83" s="2" t="s">
        <v>12</v>
      </c>
      <c r="CR83" s="2" t="s">
        <v>167</v>
      </c>
      <c r="CS83" s="2" t="s">
        <v>14</v>
      </c>
      <c r="CT83" s="2" t="s">
        <v>15</v>
      </c>
      <c r="CU83" s="2" t="s">
        <v>16</v>
      </c>
      <c r="CV83" s="2" t="s">
        <v>170</v>
      </c>
      <c r="DD83" s="7"/>
      <c r="DE83" s="1" t="s">
        <v>3</v>
      </c>
      <c r="DF83" s="2" t="s">
        <v>10</v>
      </c>
      <c r="DG83" s="2" t="s">
        <v>11</v>
      </c>
      <c r="DH83" s="2" t="s">
        <v>12</v>
      </c>
      <c r="DI83" s="2" t="s">
        <v>167</v>
      </c>
      <c r="DJ83" s="2" t="s">
        <v>14</v>
      </c>
      <c r="DK83" s="2" t="s">
        <v>15</v>
      </c>
      <c r="DL83" s="2" t="s">
        <v>16</v>
      </c>
      <c r="DM83" s="2" t="s">
        <v>170</v>
      </c>
    </row>
    <row r="84" spans="16:117" ht="14.4" customHeight="1">
      <c r="P84" s="5" t="s">
        <v>114</v>
      </c>
      <c r="Q84" s="4">
        <v>18.746696338911708</v>
      </c>
      <c r="R84">
        <f t="shared" si="79"/>
        <v>0.18746696338911709</v>
      </c>
      <c r="T84">
        <f t="shared" si="75"/>
        <v>2.8028965057441342</v>
      </c>
      <c r="U84">
        <f t="shared" si="76"/>
        <v>0.46055362150656831</v>
      </c>
      <c r="V84">
        <f t="shared" si="77"/>
        <v>1.7408110262770358</v>
      </c>
      <c r="W84">
        <f t="shared" ref="W84:W118" si="94">((-32*(R84))+(-5))/(0.008314*893.15)</f>
        <v>-1.4812096128339467</v>
      </c>
      <c r="Y84" s="5" t="s">
        <v>114</v>
      </c>
      <c r="Z84" s="4">
        <v>18.746696338911708</v>
      </c>
      <c r="AA84">
        <f t="shared" ref="AA84:AA118" si="95">Z84/100</f>
        <v>0.18746696338911709</v>
      </c>
      <c r="AC84">
        <f t="shared" si="80"/>
        <v>2.6827487693354479</v>
      </c>
      <c r="AD84">
        <f t="shared" si="81"/>
        <v>0.44081173128499329</v>
      </c>
      <c r="AE84">
        <f t="shared" si="82"/>
        <v>1.6661901817707061</v>
      </c>
      <c r="AF84">
        <f t="shared" ref="AF84:AF118" si="96">((-32*(AA84))+(-5))/(0.008314*933.15)</f>
        <v>-1.4177167290388895</v>
      </c>
      <c r="AH84" s="5" t="s">
        <v>114</v>
      </c>
      <c r="AI84" s="4">
        <v>18.746696338911708</v>
      </c>
      <c r="AJ84">
        <f t="shared" ref="AJ84:AJ118" si="97">AI84/100</f>
        <v>0.18746696338911709</v>
      </c>
      <c r="AL84">
        <f t="shared" si="83"/>
        <v>2.572478049740917</v>
      </c>
      <c r="AM84">
        <f t="shared" si="84"/>
        <v>0.42269276786578791</v>
      </c>
      <c r="AN84">
        <f t="shared" si="85"/>
        <v>1.5977037128082359</v>
      </c>
      <c r="AO84">
        <f t="shared" ref="AO84:AO118" si="98">((-32*(AJ84))+(-5))/(0.008314*973.15)</f>
        <v>-1.3594434215718438</v>
      </c>
      <c r="AQ84" s="34" t="s">
        <v>161</v>
      </c>
      <c r="AR84" s="34"/>
      <c r="AS84">
        <f t="shared" ref="AS84:AS118" si="99">EXP(T84)</f>
        <v>16.492347834782297</v>
      </c>
      <c r="AT84">
        <f t="shared" ref="AT84:AT118" si="100">EXP(U84)</f>
        <v>1.5849512052221566</v>
      </c>
      <c r="AU84">
        <f t="shared" ref="AU84:AU118" si="101">EXP(V84)</f>
        <v>5.7019659921563548</v>
      </c>
      <c r="AV84">
        <f t="shared" ref="AV84:AV118" si="102">EXP(W84)</f>
        <v>0.22736250138287137</v>
      </c>
      <c r="AW84" s="34" t="s">
        <v>9</v>
      </c>
      <c r="AX84" s="34"/>
      <c r="AY84">
        <f t="shared" ref="AY84:AY118" si="103">EXP(AC84)</f>
        <v>14.625239504142424</v>
      </c>
      <c r="AZ84">
        <f t="shared" ref="AZ84:AZ118" si="104">EXP(AD84)</f>
        <v>1.5539681112208319</v>
      </c>
      <c r="BA84">
        <f t="shared" ref="BA84:BA118" si="105">EXP(AE84)</f>
        <v>5.2919679068585532</v>
      </c>
      <c r="BB84">
        <f t="shared" ref="BB84:BB118" si="106">EXP(AF84)</f>
        <v>0.24226654603954109</v>
      </c>
      <c r="BC84" s="34" t="s">
        <v>162</v>
      </c>
      <c r="BD84" s="34"/>
      <c r="BE84">
        <f t="shared" si="86"/>
        <v>13.098242353816454</v>
      </c>
      <c r="BF84">
        <f t="shared" si="87"/>
        <v>1.5260653676153766</v>
      </c>
      <c r="BG84">
        <f t="shared" si="88"/>
        <v>4.9416718879976411</v>
      </c>
      <c r="BH84">
        <f t="shared" ref="BH84:BH118" si="107">EXP(AO84)</f>
        <v>0.25680366856686804</v>
      </c>
      <c r="BL84" s="5" t="s">
        <v>114</v>
      </c>
      <c r="BM84" s="5">
        <v>856.31100000000004</v>
      </c>
      <c r="BN84" s="5">
        <v>18.074400000000001</v>
      </c>
      <c r="BO84" s="5">
        <v>44.157800000000002</v>
      </c>
      <c r="BP84" s="8">
        <v>2.00715E-9</v>
      </c>
      <c r="BS84" s="34" t="s">
        <v>163</v>
      </c>
      <c r="BT84" s="34"/>
      <c r="BU84" s="5" t="s">
        <v>114</v>
      </c>
      <c r="BV84" s="4">
        <v>18.746696338911708</v>
      </c>
      <c r="BW84" s="5">
        <v>856.31100000000004</v>
      </c>
      <c r="BX84" s="5">
        <v>18.074400000000001</v>
      </c>
      <c r="BY84" s="5">
        <v>44.157800000000002</v>
      </c>
      <c r="BZ84" s="8">
        <v>2.00715E-9</v>
      </c>
      <c r="CA84">
        <f t="shared" ref="CA84:CA118" si="108">BW84/AS84</f>
        <v>51.921715972667243</v>
      </c>
      <c r="CB84">
        <f t="shared" ref="CB84:CB118" si="109">BX84/AT84</f>
        <v>11.403758008730989</v>
      </c>
      <c r="CC84">
        <f t="shared" ref="CC84:CC118" si="110">BY84/AU84</f>
        <v>7.7443113587039338</v>
      </c>
      <c r="CD84">
        <f t="shared" ref="CD84:CD118" si="111">BZ84/AV84</f>
        <v>8.8279728969907047E-9</v>
      </c>
      <c r="CK84" s="34" t="s">
        <v>18</v>
      </c>
      <c r="CL84" s="34"/>
      <c r="CM84" s="5" t="s">
        <v>114</v>
      </c>
      <c r="CN84" s="4">
        <v>18.746696338911708</v>
      </c>
      <c r="CO84" s="5">
        <v>856.31100000000004</v>
      </c>
      <c r="CP84" s="5">
        <v>18.074400000000001</v>
      </c>
      <c r="CQ84" s="5">
        <v>44.157800000000002</v>
      </c>
      <c r="CR84" s="8">
        <v>2.00715E-9</v>
      </c>
      <c r="CS84">
        <f t="shared" si="89"/>
        <v>58.550220648178801</v>
      </c>
      <c r="CT84">
        <f t="shared" si="90"/>
        <v>11.631126706841076</v>
      </c>
      <c r="CU84">
        <f t="shared" si="91"/>
        <v>8.3443060837103964</v>
      </c>
      <c r="CV84" s="9">
        <f t="shared" ref="CV84:CV118" si="112">CR84/BB84</f>
        <v>8.2848830464293932E-9</v>
      </c>
      <c r="DB84" s="34" t="s">
        <v>164</v>
      </c>
      <c r="DC84" s="34"/>
      <c r="DD84" s="5" t="s">
        <v>114</v>
      </c>
      <c r="DE84" s="4">
        <v>18.746696338911708</v>
      </c>
      <c r="DF84" s="5">
        <v>856.31100000000004</v>
      </c>
      <c r="DG84" s="5">
        <v>18.074400000000001</v>
      </c>
      <c r="DH84" s="5">
        <v>44.157800000000002</v>
      </c>
      <c r="DI84" s="8">
        <v>2.00715E-9</v>
      </c>
      <c r="DJ84">
        <f t="shared" si="92"/>
        <v>65.376023505206817</v>
      </c>
      <c r="DK84">
        <f t="shared" ref="DK84:DK118" si="113">DG84/BF84</f>
        <v>11.843791480729939</v>
      </c>
      <c r="DL84">
        <f t="shared" ref="DL84:DL118" si="114">DH84/BG84</f>
        <v>8.9358016883416926</v>
      </c>
      <c r="DM84">
        <f t="shared" si="93"/>
        <v>7.8158930174214652E-9</v>
      </c>
    </row>
    <row r="85" spans="16:117" ht="14.4" customHeight="1">
      <c r="P85" s="3" t="s">
        <v>115</v>
      </c>
      <c r="Q85" s="4">
        <v>19.5082577559828</v>
      </c>
      <c r="R85">
        <f t="shared" si="79"/>
        <v>0.195082577559828</v>
      </c>
      <c r="T85">
        <f t="shared" si="75"/>
        <v>2.7772569486220808</v>
      </c>
      <c r="U85">
        <f t="shared" si="76"/>
        <v>0.42455568330720572</v>
      </c>
      <c r="V85">
        <f t="shared" si="77"/>
        <v>1.6895319120329293</v>
      </c>
      <c r="W85">
        <f t="shared" si="94"/>
        <v>-1.514028245950175</v>
      </c>
      <c r="Y85" s="3" t="s">
        <v>115</v>
      </c>
      <c r="Z85" s="4">
        <v>19.5082577559828</v>
      </c>
      <c r="AA85">
        <f t="shared" si="95"/>
        <v>0.195082577559828</v>
      </c>
      <c r="AC85">
        <f t="shared" si="80"/>
        <v>2.6582082662613851</v>
      </c>
      <c r="AD85">
        <f t="shared" si="81"/>
        <v>0.40635686496900902</v>
      </c>
      <c r="AE85">
        <f t="shared" si="82"/>
        <v>1.6171091756225802</v>
      </c>
      <c r="AF85">
        <f t="shared" si="96"/>
        <v>-1.44912857297369</v>
      </c>
      <c r="AH85" s="3" t="s">
        <v>115</v>
      </c>
      <c r="AI85" s="4">
        <v>19.5082577559828</v>
      </c>
      <c r="AJ85">
        <f t="shared" si="97"/>
        <v>0.195082577559828</v>
      </c>
      <c r="AL85">
        <f t="shared" si="83"/>
        <v>2.5489462504873983</v>
      </c>
      <c r="AM85">
        <f t="shared" si="84"/>
        <v>0.38965412171384761</v>
      </c>
      <c r="AN85">
        <f t="shared" si="85"/>
        <v>1.5506401143011981</v>
      </c>
      <c r="AO85">
        <f t="shared" si="98"/>
        <v>-1.3895641246163479</v>
      </c>
      <c r="AQ85" s="34"/>
      <c r="AR85" s="34"/>
      <c r="AS85">
        <f t="shared" si="99"/>
        <v>16.074866232418319</v>
      </c>
      <c r="AT85">
        <f t="shared" si="100"/>
        <v>1.5289109480682483</v>
      </c>
      <c r="AU85">
        <f t="shared" si="101"/>
        <v>5.4169445050540395</v>
      </c>
      <c r="AV85">
        <f t="shared" si="102"/>
        <v>0.22002188815828413</v>
      </c>
      <c r="AW85" s="34"/>
      <c r="AX85" s="34"/>
      <c r="AY85">
        <f t="shared" si="103"/>
        <v>14.270696889221648</v>
      </c>
      <c r="AZ85">
        <f t="shared" si="104"/>
        <v>1.5013382318913187</v>
      </c>
      <c r="BA85">
        <f t="shared" si="105"/>
        <v>5.0385038135627873</v>
      </c>
      <c r="BB85">
        <f t="shared" si="106"/>
        <v>0.23477478807287505</v>
      </c>
      <c r="BC85" s="34"/>
      <c r="BD85" s="34"/>
      <c r="BE85">
        <f t="shared" si="86"/>
        <v>12.793615411224737</v>
      </c>
      <c r="BF85">
        <f t="shared" si="87"/>
        <v>1.4764700266337167</v>
      </c>
      <c r="BG85">
        <f t="shared" si="88"/>
        <v>4.7144870274940578</v>
      </c>
      <c r="BH85">
        <f t="shared" si="107"/>
        <v>0.24918389408964939</v>
      </c>
      <c r="BL85" s="3" t="s">
        <v>115</v>
      </c>
      <c r="BM85" s="3">
        <v>822.96400000000006</v>
      </c>
      <c r="BN85" s="3">
        <v>24.624300000000002</v>
      </c>
      <c r="BO85" s="3">
        <v>41.519100000000002</v>
      </c>
      <c r="BP85" s="9">
        <v>-6.6556299999999997E-9</v>
      </c>
      <c r="BS85" s="34"/>
      <c r="BT85" s="34"/>
      <c r="BU85" s="3" t="s">
        <v>115</v>
      </c>
      <c r="BV85" s="4">
        <v>19.5082577559828</v>
      </c>
      <c r="BW85" s="3">
        <v>822.96400000000006</v>
      </c>
      <c r="BX85" s="3">
        <v>24.624300000000002</v>
      </c>
      <c r="BY85" s="3">
        <v>41.519100000000002</v>
      </c>
      <c r="BZ85" t="s">
        <v>168</v>
      </c>
      <c r="CA85">
        <f t="shared" si="108"/>
        <v>51.195698185053729</v>
      </c>
      <c r="CB85">
        <f t="shared" si="109"/>
        <v>16.105777796353912</v>
      </c>
      <c r="CC85">
        <f t="shared" si="110"/>
        <v>7.6646714695456915</v>
      </c>
      <c r="CD85" t="e">
        <f t="shared" si="111"/>
        <v>#VALUE!</v>
      </c>
      <c r="CK85" s="34"/>
      <c r="CL85" s="34"/>
      <c r="CM85" s="3" t="s">
        <v>115</v>
      </c>
      <c r="CN85" s="4">
        <v>19.5082577559828</v>
      </c>
      <c r="CO85" s="3">
        <v>822.96400000000006</v>
      </c>
      <c r="CP85" s="3">
        <v>24.624300000000002</v>
      </c>
      <c r="CQ85" s="3">
        <v>41.519100000000002</v>
      </c>
      <c r="CR85" t="s">
        <v>168</v>
      </c>
      <c r="CS85">
        <f t="shared" si="89"/>
        <v>57.668101732408537</v>
      </c>
      <c r="CT85">
        <f t="shared" si="90"/>
        <v>16.401567266410989</v>
      </c>
      <c r="CU85">
        <f t="shared" si="91"/>
        <v>8.2403629204839959</v>
      </c>
      <c r="CV85" t="e">
        <f t="shared" si="112"/>
        <v>#VALUE!</v>
      </c>
      <c r="DB85" s="34"/>
      <c r="DC85" s="34"/>
      <c r="DD85" s="3" t="s">
        <v>115</v>
      </c>
      <c r="DE85" s="4">
        <v>19.5082577559828</v>
      </c>
      <c r="DF85" s="3">
        <v>822.96400000000006</v>
      </c>
      <c r="DG85" s="3">
        <v>24.624300000000002</v>
      </c>
      <c r="DH85" s="3">
        <v>41.519100000000002</v>
      </c>
      <c r="DI85" t="s">
        <v>168</v>
      </c>
      <c r="DJ85">
        <f t="shared" si="92"/>
        <v>64.326148125255969</v>
      </c>
      <c r="DK85">
        <f t="shared" si="113"/>
        <v>16.677819092706045</v>
      </c>
      <c r="DL85">
        <f t="shared" si="114"/>
        <v>8.8067057471720513</v>
      </c>
      <c r="DM85" t="e">
        <f t="shared" si="93"/>
        <v>#VALUE!</v>
      </c>
    </row>
    <row r="86" spans="16:117" ht="14.4" customHeight="1">
      <c r="P86" s="6" t="s">
        <v>116</v>
      </c>
      <c r="Q86" s="4">
        <v>22.389700966706389</v>
      </c>
      <c r="R86">
        <f t="shared" si="79"/>
        <v>0.22389700966706388</v>
      </c>
      <c r="T86">
        <f t="shared" si="75"/>
        <v>2.680247139381176</v>
      </c>
      <c r="U86">
        <f t="shared" si="76"/>
        <v>0.2883539111329752</v>
      </c>
      <c r="V86">
        <f t="shared" si="77"/>
        <v>1.4955122935511194</v>
      </c>
      <c r="W86">
        <f t="shared" si="94"/>
        <v>-1.6382008017785332</v>
      </c>
      <c r="Y86" s="6" t="s">
        <v>116</v>
      </c>
      <c r="Z86" s="4">
        <v>22.389700966706389</v>
      </c>
      <c r="AA86">
        <f t="shared" si="95"/>
        <v>0.22389700966706388</v>
      </c>
      <c r="AC86">
        <f t="shared" si="80"/>
        <v>2.56535683709832</v>
      </c>
      <c r="AD86">
        <f t="shared" si="81"/>
        <v>0.27599345842406559</v>
      </c>
      <c r="AE86">
        <f t="shared" si="82"/>
        <v>1.43140631729645</v>
      </c>
      <c r="AF86">
        <f t="shared" si="96"/>
        <v>-1.5679784023024133</v>
      </c>
      <c r="AH86" s="6" t="s">
        <v>116</v>
      </c>
      <c r="AI86" s="4">
        <v>22.389700966706389</v>
      </c>
      <c r="AJ86">
        <f t="shared" si="97"/>
        <v>0.22389700966706388</v>
      </c>
      <c r="AL86">
        <f t="shared" si="83"/>
        <v>2.4599113523488647</v>
      </c>
      <c r="AM86">
        <f t="shared" si="84"/>
        <v>0.26464912472734609</v>
      </c>
      <c r="AN86">
        <f t="shared" si="85"/>
        <v>1.3725703180241304</v>
      </c>
      <c r="AO86">
        <f t="shared" si="98"/>
        <v>-1.5035287942336713</v>
      </c>
      <c r="AQ86" s="34"/>
      <c r="AR86" s="34"/>
      <c r="AS86">
        <f t="shared" si="99"/>
        <v>14.588698292262267</v>
      </c>
      <c r="AT86">
        <f t="shared" si="100"/>
        <v>1.3342294192204673</v>
      </c>
      <c r="AU86">
        <f t="shared" si="101"/>
        <v>4.4616216274706417</v>
      </c>
      <c r="AV86">
        <f t="shared" si="102"/>
        <v>0.1943293649941418</v>
      </c>
      <c r="AW86" s="34"/>
      <c r="AX86" s="34"/>
      <c r="AY86">
        <f t="shared" si="103"/>
        <v>13.005298314682543</v>
      </c>
      <c r="AZ86">
        <f t="shared" si="104"/>
        <v>1.3178392432536274</v>
      </c>
      <c r="BA86">
        <f t="shared" si="105"/>
        <v>4.1845799029771404</v>
      </c>
      <c r="BB86">
        <f t="shared" si="106"/>
        <v>0.20846619143077086</v>
      </c>
      <c r="BC86" s="34"/>
      <c r="BD86" s="34"/>
      <c r="BE86">
        <f t="shared" si="86"/>
        <v>11.703773981920076</v>
      </c>
      <c r="BF86">
        <f t="shared" si="87"/>
        <v>1.3029737143049203</v>
      </c>
      <c r="BG86">
        <f t="shared" si="88"/>
        <v>3.9454788089546571</v>
      </c>
      <c r="BH86">
        <f t="shared" si="107"/>
        <v>0.22234416734499995</v>
      </c>
      <c r="BL86" s="6" t="s">
        <v>116</v>
      </c>
      <c r="BM86" s="6">
        <v>1000.29</v>
      </c>
      <c r="BN86" s="6">
        <v>21.078800000000001</v>
      </c>
      <c r="BO86" s="6">
        <v>48.120800000000003</v>
      </c>
      <c r="BP86" s="10">
        <v>2.8973699999999999E-8</v>
      </c>
      <c r="BS86" s="34"/>
      <c r="BT86" s="34"/>
      <c r="BU86" s="6" t="s">
        <v>116</v>
      </c>
      <c r="BV86" s="4">
        <v>22.389700966706389</v>
      </c>
      <c r="BW86" s="6">
        <v>1000.29</v>
      </c>
      <c r="BX86" s="6">
        <v>21.078800000000001</v>
      </c>
      <c r="BY86" s="6">
        <v>48.120800000000003</v>
      </c>
      <c r="BZ86" s="10">
        <v>2.8973699999999999E-8</v>
      </c>
      <c r="CA86">
        <f t="shared" si="108"/>
        <v>68.566089993823923</v>
      </c>
      <c r="CB86">
        <f t="shared" si="109"/>
        <v>15.798482402160968</v>
      </c>
      <c r="CC86">
        <f t="shared" si="110"/>
        <v>10.785495503185551</v>
      </c>
      <c r="CD86">
        <f t="shared" si="111"/>
        <v>1.4909584046072211E-7</v>
      </c>
      <c r="CK86" s="34"/>
      <c r="CL86" s="34"/>
      <c r="CM86" s="6" t="s">
        <v>116</v>
      </c>
      <c r="CN86" s="4">
        <v>22.389700966706389</v>
      </c>
      <c r="CO86" s="6">
        <v>1000.29</v>
      </c>
      <c r="CP86" s="6">
        <v>21.078800000000001</v>
      </c>
      <c r="CQ86" s="6">
        <v>48.120800000000003</v>
      </c>
      <c r="CR86" s="10">
        <v>2.8973699999999999E-8</v>
      </c>
      <c r="CS86">
        <f t="shared" si="89"/>
        <v>76.914037325134345</v>
      </c>
      <c r="CT86">
        <f t="shared" si="90"/>
        <v>15.994970636902819</v>
      </c>
      <c r="CU86">
        <f t="shared" si="91"/>
        <v>11.499553387847659</v>
      </c>
      <c r="CV86">
        <f t="shared" si="112"/>
        <v>1.3898512656246143E-7</v>
      </c>
      <c r="DB86" s="34"/>
      <c r="DC86" s="34"/>
      <c r="DD86" s="6" t="s">
        <v>116</v>
      </c>
      <c r="DE86" s="4">
        <v>22.389700966706389</v>
      </c>
      <c r="DF86" s="6">
        <v>1000.29</v>
      </c>
      <c r="DG86" s="6">
        <v>21.078800000000001</v>
      </c>
      <c r="DH86" s="6">
        <v>48.120800000000003</v>
      </c>
      <c r="DI86" s="10">
        <v>2.8973699999999999E-8</v>
      </c>
      <c r="DJ86">
        <f t="shared" si="92"/>
        <v>85.467303242974637</v>
      </c>
      <c r="DK86">
        <f t="shared" si="113"/>
        <v>16.17745605193933</v>
      </c>
      <c r="DL86">
        <f t="shared" si="114"/>
        <v>12.196441124150777</v>
      </c>
      <c r="DM86">
        <f t="shared" si="93"/>
        <v>1.3031014191185417E-7</v>
      </c>
    </row>
    <row r="87" spans="16:117" ht="14.4" customHeight="1">
      <c r="P87" s="5" t="s">
        <v>117</v>
      </c>
      <c r="Q87" s="4">
        <v>26.565077183573276</v>
      </c>
      <c r="R87">
        <f t="shared" si="79"/>
        <v>0.26565077183573277</v>
      </c>
      <c r="T87">
        <f t="shared" si="75"/>
        <v>2.5396743705687195</v>
      </c>
      <c r="U87">
        <f t="shared" si="76"/>
        <v>9.0989743720287036E-2</v>
      </c>
      <c r="V87">
        <f t="shared" si="77"/>
        <v>1.2143667559262075</v>
      </c>
      <c r="W87">
        <f t="shared" si="94"/>
        <v>-1.8181339458584769</v>
      </c>
      <c r="Y87" s="5" t="s">
        <v>117</v>
      </c>
      <c r="Z87" s="4">
        <v>26.565077183573276</v>
      </c>
      <c r="AA87">
        <f t="shared" si="95"/>
        <v>0.26565077183573277</v>
      </c>
      <c r="AC87">
        <f t="shared" si="80"/>
        <v>2.4308097991463882</v>
      </c>
      <c r="AD87">
        <f t="shared" si="81"/>
        <v>8.7089417139553524E-2</v>
      </c>
      <c r="AE87">
        <f t="shared" si="82"/>
        <v>1.1623122413925866</v>
      </c>
      <c r="AF87">
        <f t="shared" si="96"/>
        <v>-1.740198610880886</v>
      </c>
      <c r="AH87" s="5" t="s">
        <v>117</v>
      </c>
      <c r="AI87" s="4">
        <v>26.565077183573276</v>
      </c>
      <c r="AJ87">
        <f t="shared" si="97"/>
        <v>0.26565077183573277</v>
      </c>
      <c r="AL87">
        <f t="shared" si="83"/>
        <v>2.3308946864033833</v>
      </c>
      <c r="AM87">
        <f t="shared" si="84"/>
        <v>8.3509725739890434E-2</v>
      </c>
      <c r="AN87">
        <f t="shared" si="85"/>
        <v>1.114536986133168</v>
      </c>
      <c r="AO87">
        <f t="shared" si="98"/>
        <v>-1.6686701266438873</v>
      </c>
      <c r="AQ87" s="34"/>
      <c r="AR87" s="34"/>
      <c r="AS87">
        <f t="shared" si="99"/>
        <v>12.675542768955312</v>
      </c>
      <c r="AT87">
        <f t="shared" si="100"/>
        <v>1.0952577719307928</v>
      </c>
      <c r="AU87">
        <f t="shared" si="101"/>
        <v>3.3681605211765091</v>
      </c>
      <c r="AV87">
        <f t="shared" si="102"/>
        <v>0.16232838203263447</v>
      </c>
      <c r="AW87" s="34"/>
      <c r="AX87" s="34"/>
      <c r="AY87">
        <f t="shared" si="103"/>
        <v>11.36808421845282</v>
      </c>
      <c r="AZ87">
        <f t="shared" si="104"/>
        <v>1.0909942289401477</v>
      </c>
      <c r="BA87">
        <f t="shared" si="105"/>
        <v>3.1973177058788425</v>
      </c>
      <c r="BB87">
        <f t="shared" si="106"/>
        <v>0.1754855438172013</v>
      </c>
      <c r="BC87" s="34"/>
      <c r="BD87" s="34"/>
      <c r="BE87">
        <f t="shared" si="86"/>
        <v>10.28714118237475</v>
      </c>
      <c r="BF87">
        <f t="shared" si="87"/>
        <v>1.087095788052334</v>
      </c>
      <c r="BG87">
        <f t="shared" si="88"/>
        <v>3.048156513663447</v>
      </c>
      <c r="BH87">
        <f t="shared" si="107"/>
        <v>0.18849757693293351</v>
      </c>
      <c r="BL87" s="5" t="s">
        <v>117</v>
      </c>
      <c r="BM87" s="5">
        <v>914.51400000000001</v>
      </c>
      <c r="BN87" s="5">
        <v>16.391200000000001</v>
      </c>
      <c r="BO87" s="5">
        <v>47.4255</v>
      </c>
      <c r="BP87" s="9">
        <v>-8.2815500000000005E-8</v>
      </c>
      <c r="BS87" s="34"/>
      <c r="BT87" s="34"/>
      <c r="BU87" s="5" t="s">
        <v>117</v>
      </c>
      <c r="BV87" s="4">
        <v>26.565077183573276</v>
      </c>
      <c r="BW87" s="5">
        <v>914.51400000000001</v>
      </c>
      <c r="BX87" s="5">
        <v>16.391200000000001</v>
      </c>
      <c r="BY87" s="5">
        <v>47.4255</v>
      </c>
      <c r="BZ87" t="s">
        <v>168</v>
      </c>
      <c r="CA87">
        <f t="shared" si="108"/>
        <v>72.147916398484298</v>
      </c>
      <c r="CB87">
        <f t="shared" si="109"/>
        <v>14.965609393580939</v>
      </c>
      <c r="CC87">
        <f t="shared" si="110"/>
        <v>14.080534375313597</v>
      </c>
      <c r="CD87" t="e">
        <f t="shared" si="111"/>
        <v>#VALUE!</v>
      </c>
      <c r="CK87" s="34"/>
      <c r="CL87" s="34"/>
      <c r="CM87" s="5" t="s">
        <v>117</v>
      </c>
      <c r="CN87" s="4">
        <v>26.565077183573276</v>
      </c>
      <c r="CO87" s="5">
        <v>914.51400000000001</v>
      </c>
      <c r="CP87" s="5">
        <v>16.391200000000001</v>
      </c>
      <c r="CQ87" s="5">
        <v>47.4255</v>
      </c>
      <c r="CR87" t="s">
        <v>168</v>
      </c>
      <c r="CS87">
        <f t="shared" si="89"/>
        <v>80.445744632639958</v>
      </c>
      <c r="CT87">
        <f t="shared" si="90"/>
        <v>15.024094138356094</v>
      </c>
      <c r="CU87">
        <f t="shared" si="91"/>
        <v>14.832901939272318</v>
      </c>
      <c r="CV87" t="e">
        <f t="shared" si="112"/>
        <v>#VALUE!</v>
      </c>
      <c r="DB87" s="34"/>
      <c r="DC87" s="34"/>
      <c r="DD87" s="5" t="s">
        <v>117</v>
      </c>
      <c r="DE87" s="4">
        <v>26.565077183573276</v>
      </c>
      <c r="DF87" s="5">
        <v>914.51400000000001</v>
      </c>
      <c r="DG87" s="5">
        <v>16.391200000000001</v>
      </c>
      <c r="DH87" s="5">
        <v>47.4255</v>
      </c>
      <c r="DI87" t="s">
        <v>168</v>
      </c>
      <c r="DJ87">
        <f t="shared" si="92"/>
        <v>88.898750759527118</v>
      </c>
      <c r="DK87">
        <f t="shared" si="113"/>
        <v>15.077972134697399</v>
      </c>
      <c r="DL87">
        <f t="shared" si="114"/>
        <v>15.558748308170484</v>
      </c>
      <c r="DM87" t="e">
        <f t="shared" si="93"/>
        <v>#VALUE!</v>
      </c>
    </row>
    <row r="88" spans="16:117" ht="14.4" customHeight="1">
      <c r="P88" s="3" t="s">
        <v>118</v>
      </c>
      <c r="Q88" s="4">
        <v>24.032104129639347</v>
      </c>
      <c r="R88">
        <f t="shared" si="79"/>
        <v>0.24032104129639348</v>
      </c>
      <c r="T88">
        <f t="shared" si="75"/>
        <v>2.6249522035171529</v>
      </c>
      <c r="U88">
        <f t="shared" si="76"/>
        <v>0.21071982117988683</v>
      </c>
      <c r="V88">
        <f t="shared" si="77"/>
        <v>1.3849224218230736</v>
      </c>
      <c r="W88">
        <f t="shared" si="94"/>
        <v>-1.7089783196844825</v>
      </c>
      <c r="Y88" s="3" t="s">
        <v>118</v>
      </c>
      <c r="Z88" s="4">
        <v>24.032104129639347</v>
      </c>
      <c r="AA88">
        <f t="shared" si="95"/>
        <v>0.24032104129639348</v>
      </c>
      <c r="AC88">
        <f t="shared" si="80"/>
        <v>2.5124321497844342</v>
      </c>
      <c r="AD88">
        <f t="shared" si="81"/>
        <v>0.20168719743537045</v>
      </c>
      <c r="AE88">
        <f t="shared" si="82"/>
        <v>1.3255569426686795</v>
      </c>
      <c r="AF88">
        <f t="shared" si="96"/>
        <v>-1.6357220020641865</v>
      </c>
      <c r="AH88" s="3" t="s">
        <v>118</v>
      </c>
      <c r="AI88" s="4">
        <v>24.032104129639347</v>
      </c>
      <c r="AJ88">
        <f t="shared" si="97"/>
        <v>0.24032104129639348</v>
      </c>
      <c r="AL88">
        <f t="shared" si="83"/>
        <v>2.4091620619342806</v>
      </c>
      <c r="AM88">
        <f t="shared" si="84"/>
        <v>0.19339712098527045</v>
      </c>
      <c r="AN88">
        <f t="shared" si="85"/>
        <v>1.2710717371949631</v>
      </c>
      <c r="AO88">
        <f t="shared" si="98"/>
        <v>-1.5684878859643383</v>
      </c>
      <c r="AQ88" s="34"/>
      <c r="AR88" s="34"/>
      <c r="AS88">
        <f t="shared" si="99"/>
        <v>13.803914391741849</v>
      </c>
      <c r="AT88">
        <f t="shared" si="100"/>
        <v>1.2345664072406992</v>
      </c>
      <c r="AU88">
        <f t="shared" si="101"/>
        <v>3.9945160055266649</v>
      </c>
      <c r="AV88">
        <f t="shared" si="102"/>
        <v>0.18105067406597589</v>
      </c>
      <c r="AW88" s="34"/>
      <c r="AX88" s="34"/>
      <c r="AY88">
        <f t="shared" si="103"/>
        <v>12.334893917027582</v>
      </c>
      <c r="AZ88">
        <f t="shared" si="104"/>
        <v>1.2234652451834378</v>
      </c>
      <c r="BA88">
        <f t="shared" si="105"/>
        <v>3.7642812601469173</v>
      </c>
      <c r="BB88">
        <f t="shared" si="106"/>
        <v>0.19481166608552611</v>
      </c>
      <c r="BC88" s="34"/>
      <c r="BD88" s="34"/>
      <c r="BE88">
        <f t="shared" si="86"/>
        <v>11.124635482908928</v>
      </c>
      <c r="BF88">
        <f t="shared" si="87"/>
        <v>1.2133645503806478</v>
      </c>
      <c r="BG88">
        <f t="shared" si="88"/>
        <v>3.5646709062574824</v>
      </c>
      <c r="BH88">
        <f t="shared" si="107"/>
        <v>0.20836000836373891</v>
      </c>
      <c r="BL88" s="3" t="s">
        <v>118</v>
      </c>
      <c r="BM88" s="3">
        <v>892.78700000000003</v>
      </c>
      <c r="BN88" s="3">
        <v>17.785299999999999</v>
      </c>
      <c r="BO88" s="3">
        <v>45.308500000000002</v>
      </c>
      <c r="BP88" s="11">
        <v>3.1510499999999999E-7</v>
      </c>
      <c r="BU88" s="3" t="s">
        <v>118</v>
      </c>
      <c r="BV88" s="4">
        <v>24.032104129639347</v>
      </c>
      <c r="BW88" s="3">
        <v>892.78700000000003</v>
      </c>
      <c r="BX88" s="3">
        <v>17.785299999999999</v>
      </c>
      <c r="BY88" s="3">
        <v>45.308500000000002</v>
      </c>
      <c r="BZ88" s="11">
        <v>3.1510499999999999E-7</v>
      </c>
      <c r="CA88">
        <f t="shared" si="108"/>
        <v>64.676364592213588</v>
      </c>
      <c r="CB88">
        <f t="shared" si="109"/>
        <v>14.406110433338933</v>
      </c>
      <c r="CC88">
        <f t="shared" si="110"/>
        <v>11.342675792840193</v>
      </c>
      <c r="CD88">
        <f t="shared" si="111"/>
        <v>1.7404243404538442E-6</v>
      </c>
      <c r="CM88" s="3" t="s">
        <v>118</v>
      </c>
      <c r="CN88" s="4">
        <v>24.032104129639347</v>
      </c>
      <c r="CO88" s="3">
        <v>892.78700000000003</v>
      </c>
      <c r="CP88" s="3">
        <v>17.785299999999999</v>
      </c>
      <c r="CQ88" s="3">
        <v>45.308500000000002</v>
      </c>
      <c r="CR88" s="11">
        <v>3.1510499999999999E-7</v>
      </c>
      <c r="CS88">
        <f t="shared" si="89"/>
        <v>72.378976747222865</v>
      </c>
      <c r="CT88">
        <f t="shared" si="90"/>
        <v>14.536824866924109</v>
      </c>
      <c r="CU88">
        <f t="shared" si="91"/>
        <v>12.036427904495012</v>
      </c>
      <c r="CV88">
        <f t="shared" si="112"/>
        <v>1.6174852683702359E-6</v>
      </c>
      <c r="DD88" s="3" t="s">
        <v>118</v>
      </c>
      <c r="DE88" s="4">
        <v>24.032104129639347</v>
      </c>
      <c r="DF88" s="3">
        <v>892.78700000000003</v>
      </c>
      <c r="DG88" s="3">
        <v>17.785299999999999</v>
      </c>
      <c r="DH88" s="3">
        <v>45.308500000000002</v>
      </c>
      <c r="DI88" s="11">
        <v>3.1510499999999999E-7</v>
      </c>
      <c r="DJ88">
        <f t="shared" si="92"/>
        <v>80.253146394918943</v>
      </c>
      <c r="DK88">
        <f t="shared" si="113"/>
        <v>14.657837163959114</v>
      </c>
      <c r="DL88">
        <f t="shared" si="114"/>
        <v>12.710429992419416</v>
      </c>
      <c r="DM88">
        <f t="shared" si="93"/>
        <v>1.5123103635603327E-6</v>
      </c>
    </row>
    <row r="89" spans="16:117" ht="14.4" customHeight="1">
      <c r="P89" s="6" t="s">
        <v>119</v>
      </c>
      <c r="Q89" s="4">
        <v>18.832181083502679</v>
      </c>
      <c r="R89">
        <f t="shared" si="79"/>
        <v>0.18832181083502678</v>
      </c>
      <c r="T89">
        <f t="shared" si="75"/>
        <v>2.8000184831147394</v>
      </c>
      <c r="U89">
        <f t="shared" si="76"/>
        <v>0.45651287773489863</v>
      </c>
      <c r="V89">
        <f t="shared" si="77"/>
        <v>1.7350549810182467</v>
      </c>
      <c r="W89">
        <f t="shared" si="94"/>
        <v>-1.4848934817995716</v>
      </c>
      <c r="Y89" s="6" t="s">
        <v>119</v>
      </c>
      <c r="Z89" s="4">
        <v>18.832181083502679</v>
      </c>
      <c r="AA89">
        <f t="shared" si="95"/>
        <v>0.18832181083502678</v>
      </c>
      <c r="AC89">
        <f t="shared" si="80"/>
        <v>2.6799941147660391</v>
      </c>
      <c r="AD89">
        <f t="shared" si="81"/>
        <v>0.43694419626954367</v>
      </c>
      <c r="AE89">
        <f t="shared" si="82"/>
        <v>1.6606808726318889</v>
      </c>
      <c r="AF89">
        <f t="shared" si="96"/>
        <v>-1.4212426868877324</v>
      </c>
      <c r="AH89" s="6" t="s">
        <v>119</v>
      </c>
      <c r="AI89" s="4">
        <v>18.832181083502679</v>
      </c>
      <c r="AJ89">
        <f t="shared" si="97"/>
        <v>0.18832181083502678</v>
      </c>
      <c r="AL89">
        <f t="shared" si="83"/>
        <v>2.5698366214806865</v>
      </c>
      <c r="AM89">
        <f t="shared" si="84"/>
        <v>0.41898420258842395</v>
      </c>
      <c r="AN89">
        <f t="shared" si="85"/>
        <v>1.592420856287774</v>
      </c>
      <c r="AO89">
        <f t="shared" si="98"/>
        <v>-1.3628244497449391</v>
      </c>
      <c r="AQ89" s="34"/>
      <c r="AR89" s="34"/>
      <c r="AS89">
        <f t="shared" si="99"/>
        <v>16.444950722199142</v>
      </c>
      <c r="AT89">
        <f t="shared" si="100"/>
        <v>1.5785597453335598</v>
      </c>
      <c r="AU89">
        <f t="shared" si="101"/>
        <v>5.6692394957964929</v>
      </c>
      <c r="AV89">
        <f t="shared" si="102"/>
        <v>0.22652646858319825</v>
      </c>
      <c r="AW89" s="34"/>
      <c r="AX89" s="34"/>
      <c r="AY89">
        <f t="shared" si="103"/>
        <v>14.585007459446986</v>
      </c>
      <c r="AZ89">
        <f t="shared" si="104"/>
        <v>1.5479696921626069</v>
      </c>
      <c r="BA89">
        <f t="shared" si="105"/>
        <v>5.2628929846156955</v>
      </c>
      <c r="BB89">
        <f t="shared" si="106"/>
        <v>0.24141382861630853</v>
      </c>
      <c r="BC89" s="34"/>
      <c r="BD89" s="34"/>
      <c r="BE89">
        <f t="shared" si="86"/>
        <v>13.063689940254317</v>
      </c>
      <c r="BF89">
        <f t="shared" si="87"/>
        <v>1.5204163359578529</v>
      </c>
      <c r="BG89">
        <f t="shared" si="88"/>
        <v>4.9156345806768398</v>
      </c>
      <c r="BH89">
        <f t="shared" si="107"/>
        <v>0.25593687428215672</v>
      </c>
      <c r="BL89" s="6" t="s">
        <v>119</v>
      </c>
      <c r="BM89" s="6">
        <v>843.45600000000002</v>
      </c>
      <c r="BN89" s="6">
        <v>16.397500000000001</v>
      </c>
      <c r="BO89" s="6">
        <v>39.030200000000001</v>
      </c>
      <c r="BP89" s="9">
        <v>-1.52513E-6</v>
      </c>
      <c r="BU89" s="6" t="s">
        <v>119</v>
      </c>
      <c r="BV89" s="4">
        <v>18.832181083502679</v>
      </c>
      <c r="BW89" s="6">
        <v>843.45600000000002</v>
      </c>
      <c r="BX89" s="6">
        <v>16.397500000000001</v>
      </c>
      <c r="BY89" s="6">
        <v>39.030200000000001</v>
      </c>
      <c r="BZ89" t="s">
        <v>168</v>
      </c>
      <c r="CA89">
        <f t="shared" si="108"/>
        <v>51.289664180106875</v>
      </c>
      <c r="CB89">
        <f t="shared" si="109"/>
        <v>10.387633441479343</v>
      </c>
      <c r="CC89">
        <f t="shared" si="110"/>
        <v>6.8845565668797875</v>
      </c>
      <c r="CD89" t="e">
        <f t="shared" si="111"/>
        <v>#VALUE!</v>
      </c>
      <c r="CM89" s="6" t="s">
        <v>119</v>
      </c>
      <c r="CN89" s="4">
        <v>18.832181083502679</v>
      </c>
      <c r="CO89" s="6">
        <v>843.45600000000002</v>
      </c>
      <c r="CP89" s="6">
        <v>16.397500000000001</v>
      </c>
      <c r="CQ89" s="6">
        <v>39.030200000000001</v>
      </c>
      <c r="CR89" t="s">
        <v>168</v>
      </c>
      <c r="CS89">
        <f t="shared" si="89"/>
        <v>57.830344094454169</v>
      </c>
      <c r="CT89">
        <f t="shared" si="90"/>
        <v>10.592907653826028</v>
      </c>
      <c r="CU89">
        <f t="shared" si="91"/>
        <v>7.4161112745578741</v>
      </c>
      <c r="CV89" t="e">
        <f t="shared" si="112"/>
        <v>#VALUE!</v>
      </c>
      <c r="DD89" s="6" t="s">
        <v>119</v>
      </c>
      <c r="DE89" s="4">
        <v>18.832181083502679</v>
      </c>
      <c r="DF89" s="6">
        <v>843.45600000000002</v>
      </c>
      <c r="DG89" s="6">
        <v>16.397500000000001</v>
      </c>
      <c r="DH89" s="6">
        <v>39.030200000000001</v>
      </c>
      <c r="DI89" t="s">
        <v>168</v>
      </c>
      <c r="DJ89">
        <f t="shared" si="92"/>
        <v>64.564912659246716</v>
      </c>
      <c r="DK89">
        <f t="shared" si="113"/>
        <v>10.784874913666116</v>
      </c>
      <c r="DL89">
        <f t="shared" si="114"/>
        <v>7.9400124967437842</v>
      </c>
      <c r="DM89" t="e">
        <f t="shared" si="93"/>
        <v>#VALUE!</v>
      </c>
    </row>
    <row r="90" spans="16:117" ht="14.4" customHeight="1">
      <c r="P90" s="5" t="s">
        <v>120</v>
      </c>
      <c r="Q90" s="4">
        <v>27.983120919189695</v>
      </c>
      <c r="R90">
        <f t="shared" si="79"/>
        <v>0.27983120919189697</v>
      </c>
      <c r="T90">
        <f t="shared" si="75"/>
        <v>2.4919329638405046</v>
      </c>
      <c r="U90">
        <f t="shared" si="76"/>
        <v>2.3960808673872944E-2</v>
      </c>
      <c r="V90">
        <f t="shared" si="77"/>
        <v>1.118883942469777</v>
      </c>
      <c r="W90">
        <f t="shared" si="94"/>
        <v>-1.8792429464705924</v>
      </c>
      <c r="Y90" s="5" t="s">
        <v>120</v>
      </c>
      <c r="Z90" s="4">
        <v>27.983120919189695</v>
      </c>
      <c r="AA90">
        <f t="shared" si="95"/>
        <v>0.27983120919189697</v>
      </c>
      <c r="AC90">
        <f t="shared" si="80"/>
        <v>2.3851148546901855</v>
      </c>
      <c r="AD90">
        <f t="shared" si="81"/>
        <v>2.2933715123045189E-2</v>
      </c>
      <c r="AE90">
        <f t="shared" si="82"/>
        <v>1.0709223524801814</v>
      </c>
      <c r="AF90">
        <f t="shared" si="96"/>
        <v>-1.7986881397848251</v>
      </c>
      <c r="AH90" s="5" t="s">
        <v>120</v>
      </c>
      <c r="AI90" s="4">
        <v>27.983120919189695</v>
      </c>
      <c r="AJ90">
        <f t="shared" si="97"/>
        <v>0.27983120919189697</v>
      </c>
      <c r="AL90">
        <f t="shared" si="83"/>
        <v>2.2870779701527479</v>
      </c>
      <c r="AM90">
        <f t="shared" si="84"/>
        <v>2.1991056123998994E-2</v>
      </c>
      <c r="AN90">
        <f t="shared" si="85"/>
        <v>1.026903553631898</v>
      </c>
      <c r="AO90">
        <f t="shared" si="98"/>
        <v>-1.7247555234447001</v>
      </c>
      <c r="AQ90" s="34"/>
      <c r="AR90" s="34"/>
      <c r="AS90">
        <f t="shared" si="99"/>
        <v>12.084612678150856</v>
      </c>
      <c r="AT90">
        <f t="shared" si="100"/>
        <v>1.0242501753813484</v>
      </c>
      <c r="AU90">
        <f t="shared" si="101"/>
        <v>3.0614355577377896</v>
      </c>
      <c r="AV90">
        <f t="shared" si="102"/>
        <v>0.15270566837302363</v>
      </c>
      <c r="AW90" s="34"/>
      <c r="AX90" s="34"/>
      <c r="AY90">
        <f t="shared" si="103"/>
        <v>10.860309950825547</v>
      </c>
      <c r="AZ90">
        <f t="shared" si="104"/>
        <v>1.0231987146984574</v>
      </c>
      <c r="BA90">
        <f t="shared" si="105"/>
        <v>2.9180697479772042</v>
      </c>
      <c r="BB90">
        <f t="shared" si="106"/>
        <v>0.16551587955668709</v>
      </c>
      <c r="BC90" s="34"/>
      <c r="BD90" s="34"/>
      <c r="BE90">
        <f t="shared" si="86"/>
        <v>9.8461249348822495</v>
      </c>
      <c r="BF90">
        <f t="shared" si="87"/>
        <v>1.022234641689673</v>
      </c>
      <c r="BG90">
        <f t="shared" si="88"/>
        <v>2.792405899000904</v>
      </c>
      <c r="BH90">
        <f t="shared" si="107"/>
        <v>0.1782166162318706</v>
      </c>
      <c r="BL90" s="5" t="s">
        <v>120</v>
      </c>
      <c r="BM90" s="5">
        <v>1237.57</v>
      </c>
      <c r="BN90" s="5">
        <v>20.532499999999999</v>
      </c>
      <c r="BO90" s="5">
        <v>58.816800000000001</v>
      </c>
      <c r="BP90" s="5">
        <v>7.83411E-3</v>
      </c>
      <c r="BU90" s="5" t="s">
        <v>120</v>
      </c>
      <c r="BV90" s="4">
        <v>27.983120919189695</v>
      </c>
      <c r="BW90" s="5">
        <v>1237.57</v>
      </c>
      <c r="BX90" s="5">
        <v>20.532499999999999</v>
      </c>
      <c r="BY90" s="5">
        <v>58.816800000000001</v>
      </c>
      <c r="BZ90" s="5">
        <v>7.83411E-3</v>
      </c>
      <c r="CA90">
        <f t="shared" si="108"/>
        <v>102.40874349556468</v>
      </c>
      <c r="CB90">
        <f t="shared" si="109"/>
        <v>20.04637196411057</v>
      </c>
      <c r="CC90">
        <f t="shared" si="110"/>
        <v>19.212163343219924</v>
      </c>
      <c r="CD90">
        <f t="shared" si="111"/>
        <v>5.1302024891853606E-2</v>
      </c>
      <c r="CM90" s="5" t="s">
        <v>120</v>
      </c>
      <c r="CN90" s="4">
        <v>27.983120919189695</v>
      </c>
      <c r="CO90" s="5">
        <v>1237.57</v>
      </c>
      <c r="CP90" s="5">
        <v>20.532499999999999</v>
      </c>
      <c r="CQ90" s="5">
        <v>58.816800000000001</v>
      </c>
      <c r="CR90" s="5">
        <v>7.83411E-3</v>
      </c>
      <c r="CS90">
        <f t="shared" si="89"/>
        <v>113.95346961583965</v>
      </c>
      <c r="CT90">
        <f t="shared" si="90"/>
        <v>20.066972040764384</v>
      </c>
      <c r="CU90">
        <f t="shared" si="91"/>
        <v>20.156063795518115</v>
      </c>
      <c r="CV90">
        <f t="shared" si="112"/>
        <v>4.7331470678116515E-2</v>
      </c>
      <c r="DD90" s="5" t="s">
        <v>120</v>
      </c>
      <c r="DE90" s="4">
        <v>27.983120919189695</v>
      </c>
      <c r="DF90" s="5">
        <v>1237.57</v>
      </c>
      <c r="DG90" s="5">
        <v>20.532499999999999</v>
      </c>
      <c r="DH90" s="5">
        <v>58.816800000000001</v>
      </c>
      <c r="DI90" s="5">
        <v>7.83411E-3</v>
      </c>
      <c r="DJ90">
        <f t="shared" si="92"/>
        <v>125.69107219182366</v>
      </c>
      <c r="DK90">
        <f t="shared" si="113"/>
        <v>20.085897271160171</v>
      </c>
      <c r="DL90">
        <f t="shared" si="114"/>
        <v>21.063126969128696</v>
      </c>
      <c r="DM90">
        <f t="shared" si="93"/>
        <v>4.3958359021963191E-2</v>
      </c>
    </row>
    <row r="91" spans="16:117" ht="14.4" customHeight="1">
      <c r="P91" s="6" t="s">
        <v>121</v>
      </c>
      <c r="Q91" s="4">
        <v>27.102567400293132</v>
      </c>
      <c r="R91">
        <f t="shared" si="79"/>
        <v>0.27102567400293132</v>
      </c>
      <c r="T91">
        <f t="shared" si="75"/>
        <v>2.5215786388191592</v>
      </c>
      <c r="U91">
        <f t="shared" si="76"/>
        <v>6.5583336343904286E-2</v>
      </c>
      <c r="V91">
        <f t="shared" si="77"/>
        <v>1.1781752924270867</v>
      </c>
      <c r="W91">
        <f t="shared" si="94"/>
        <v>-1.8412964824979141</v>
      </c>
      <c r="Y91" s="6" t="s">
        <v>121</v>
      </c>
      <c r="Z91" s="4">
        <v>27.102567400293132</v>
      </c>
      <c r="AA91">
        <f t="shared" si="95"/>
        <v>0.27102567400293132</v>
      </c>
      <c r="AC91">
        <f t="shared" si="80"/>
        <v>2.4134897511239695</v>
      </c>
      <c r="AD91">
        <f t="shared" si="81"/>
        <v>6.2772069716077919E-2</v>
      </c>
      <c r="AE91">
        <f t="shared" si="82"/>
        <v>1.1276721453477496</v>
      </c>
      <c r="AF91">
        <f t="shared" si="96"/>
        <v>-1.7623682723495815</v>
      </c>
      <c r="AH91" s="6" t="s">
        <v>121</v>
      </c>
      <c r="AI91" s="4">
        <v>27.102567400293132</v>
      </c>
      <c r="AJ91">
        <f t="shared" si="97"/>
        <v>0.27102567400293132</v>
      </c>
      <c r="AL91">
        <f t="shared" si="83"/>
        <v>2.3142865552703409</v>
      </c>
      <c r="AM91">
        <f t="shared" si="84"/>
        <v>6.0191909629099434E-2</v>
      </c>
      <c r="AN91">
        <f t="shared" si="85"/>
        <v>1.0813207238670839</v>
      </c>
      <c r="AO91">
        <f t="shared" si="98"/>
        <v>-1.689928534494181</v>
      </c>
      <c r="AQ91" s="34"/>
      <c r="AR91" s="34"/>
      <c r="AS91">
        <f t="shared" si="99"/>
        <v>12.448232423546948</v>
      </c>
      <c r="AT91">
        <f t="shared" si="100"/>
        <v>1.0677817186302763</v>
      </c>
      <c r="AU91">
        <f t="shared" si="101"/>
        <v>3.2484413361561453</v>
      </c>
      <c r="AV91">
        <f t="shared" si="102"/>
        <v>0.15861165551141987</v>
      </c>
      <c r="AW91" s="34"/>
      <c r="AX91" s="34"/>
      <c r="AY91">
        <f t="shared" si="103"/>
        <v>11.172883774128639</v>
      </c>
      <c r="AZ91">
        <f t="shared" si="104"/>
        <v>1.0647841150246042</v>
      </c>
      <c r="BA91">
        <f t="shared" si="105"/>
        <v>3.0884586427723657</v>
      </c>
      <c r="BB91">
        <f t="shared" si="106"/>
        <v>0.17163789682373015</v>
      </c>
      <c r="BC91" s="34"/>
      <c r="BD91" s="34"/>
      <c r="BE91">
        <f t="shared" si="86"/>
        <v>10.117701922046034</v>
      </c>
      <c r="BF91">
        <f t="shared" si="87"/>
        <v>1.0620403427577736</v>
      </c>
      <c r="BG91">
        <f t="shared" si="88"/>
        <v>2.9485712289797905</v>
      </c>
      <c r="BH91">
        <f t="shared" si="107"/>
        <v>0.18453271124531612</v>
      </c>
      <c r="BL91" s="6" t="s">
        <v>121</v>
      </c>
      <c r="BM91" s="6">
        <v>963.86599999999999</v>
      </c>
      <c r="BN91" s="6">
        <v>15.915699999999999</v>
      </c>
      <c r="BO91" s="6">
        <v>46.116599999999998</v>
      </c>
      <c r="BP91" s="9">
        <v>-1.73524E-5</v>
      </c>
      <c r="BU91" s="6" t="s">
        <v>121</v>
      </c>
      <c r="BV91" s="4">
        <v>27.102567400293132</v>
      </c>
      <c r="BW91" s="6">
        <v>963.86599999999999</v>
      </c>
      <c r="BX91" s="6">
        <v>15.915699999999999</v>
      </c>
      <c r="BY91" s="6">
        <v>46.116599999999998</v>
      </c>
      <c r="BZ91" t="s">
        <v>168</v>
      </c>
      <c r="CA91">
        <f t="shared" si="108"/>
        <v>77.429948863805038</v>
      </c>
      <c r="CB91">
        <f t="shared" si="109"/>
        <v>14.905387236275464</v>
      </c>
      <c r="CC91">
        <f t="shared" si="110"/>
        <v>14.196531575530745</v>
      </c>
      <c r="CD91" t="e">
        <f t="shared" si="111"/>
        <v>#VALUE!</v>
      </c>
      <c r="CM91" s="6" t="s">
        <v>121</v>
      </c>
      <c r="CN91" s="4">
        <v>27.102567400293132</v>
      </c>
      <c r="CO91" s="6">
        <v>963.86599999999999</v>
      </c>
      <c r="CP91" s="6">
        <v>15.915699999999999</v>
      </c>
      <c r="CQ91" s="6">
        <v>46.116599999999998</v>
      </c>
      <c r="CR91" t="s">
        <v>168</v>
      </c>
      <c r="CS91">
        <f t="shared" si="89"/>
        <v>86.268327809144409</v>
      </c>
      <c r="CT91">
        <f t="shared" si="90"/>
        <v>14.947349209498896</v>
      </c>
      <c r="CU91">
        <f t="shared" si="91"/>
        <v>14.931914373508745</v>
      </c>
      <c r="CV91" t="e">
        <f t="shared" si="112"/>
        <v>#VALUE!</v>
      </c>
      <c r="DD91" s="6" t="s">
        <v>121</v>
      </c>
      <c r="DE91" s="4">
        <v>27.102567400293132</v>
      </c>
      <c r="DF91" s="6">
        <v>963.86599999999999</v>
      </c>
      <c r="DG91" s="6">
        <v>15.915699999999999</v>
      </c>
      <c r="DH91" s="6">
        <v>46.116599999999998</v>
      </c>
      <c r="DI91" t="s">
        <v>168</v>
      </c>
      <c r="DJ91">
        <f t="shared" si="92"/>
        <v>95.265309002608362</v>
      </c>
      <c r="DK91">
        <f t="shared" si="113"/>
        <v>14.985965560095485</v>
      </c>
      <c r="DL91">
        <f t="shared" si="114"/>
        <v>15.64032082615023</v>
      </c>
      <c r="DM91" t="e">
        <f t="shared" si="93"/>
        <v>#VALUE!</v>
      </c>
    </row>
    <row r="92" spans="16:117" ht="14.4" customHeight="1">
      <c r="P92" s="6" t="s">
        <v>122</v>
      </c>
      <c r="Q92" s="4">
        <v>22.211498933054223</v>
      </c>
      <c r="R92">
        <f t="shared" si="79"/>
        <v>0.22211498933054222</v>
      </c>
      <c r="T92">
        <f t="shared" si="75"/>
        <v>2.6862466833689247</v>
      </c>
      <c r="U92">
        <f t="shared" si="76"/>
        <v>0.2967772708917753</v>
      </c>
      <c r="V92">
        <f t="shared" si="77"/>
        <v>1.5075113815266181</v>
      </c>
      <c r="W92">
        <f t="shared" si="94"/>
        <v>-1.630521385474214</v>
      </c>
      <c r="Y92" s="6" t="s">
        <v>122</v>
      </c>
      <c r="Z92" s="4">
        <v>22.211498933054223</v>
      </c>
      <c r="AA92">
        <f t="shared" si="95"/>
        <v>0.22211498933054222</v>
      </c>
      <c r="AC92">
        <f t="shared" si="80"/>
        <v>2.5710992072560201</v>
      </c>
      <c r="AD92">
        <f t="shared" si="81"/>
        <v>0.28405574612547729</v>
      </c>
      <c r="AE92">
        <f t="shared" si="82"/>
        <v>1.4428910576118512</v>
      </c>
      <c r="AF92">
        <f t="shared" si="96"/>
        <v>-1.5606281685005563</v>
      </c>
      <c r="AH92" s="6" t="s">
        <v>122</v>
      </c>
      <c r="AI92" s="4">
        <v>22.211498933054223</v>
      </c>
      <c r="AJ92">
        <f t="shared" si="97"/>
        <v>0.22211498933054222</v>
      </c>
      <c r="AL92">
        <f t="shared" si="83"/>
        <v>2.465417690233731</v>
      </c>
      <c r="AM92">
        <f t="shared" si="84"/>
        <v>0.27238002311769938</v>
      </c>
      <c r="AN92">
        <f t="shared" si="85"/>
        <v>1.3835829937938644</v>
      </c>
      <c r="AO92">
        <f t="shared" si="98"/>
        <v>-1.4964806817410412</v>
      </c>
      <c r="AQ92" s="34"/>
      <c r="AR92" s="34"/>
      <c r="AS92">
        <f t="shared" si="99"/>
        <v>14.676486911907611</v>
      </c>
      <c r="AT92">
        <f t="shared" si="100"/>
        <v>1.3455155805859129</v>
      </c>
      <c r="AU92">
        <f t="shared" si="101"/>
        <v>4.5154794943387948</v>
      </c>
      <c r="AV92">
        <f t="shared" si="102"/>
        <v>0.19582744591938617</v>
      </c>
      <c r="AW92" s="34"/>
      <c r="AX92" s="34"/>
      <c r="AY92">
        <f t="shared" si="103"/>
        <v>13.08019438629314</v>
      </c>
      <c r="AZ92">
        <f t="shared" si="104"/>
        <v>1.3285069878058184</v>
      </c>
      <c r="BA92">
        <f t="shared" si="105"/>
        <v>4.2329157475157624</v>
      </c>
      <c r="BB92">
        <f t="shared" si="106"/>
        <v>0.21000411179071735</v>
      </c>
      <c r="BC92" s="34"/>
      <c r="BD92" s="34"/>
      <c r="BE92">
        <f t="shared" si="86"/>
        <v>11.768396669891535</v>
      </c>
      <c r="BF92">
        <f t="shared" si="87"/>
        <v>1.3130859095079181</v>
      </c>
      <c r="BG92">
        <f t="shared" si="88"/>
        <v>3.9891692204420166</v>
      </c>
      <c r="BH92">
        <f t="shared" si="107"/>
        <v>0.22391680961815866</v>
      </c>
      <c r="BL92" s="6" t="s">
        <v>122</v>
      </c>
      <c r="BM92" s="6">
        <v>949.34799999999996</v>
      </c>
      <c r="BN92" s="6">
        <v>18.200800000000001</v>
      </c>
      <c r="BO92" s="6">
        <v>49.895099999999999</v>
      </c>
      <c r="BP92" s="10">
        <v>7.6190600000000002E-5</v>
      </c>
      <c r="BU92" s="6" t="s">
        <v>122</v>
      </c>
      <c r="BV92" s="4">
        <v>22.211498933054223</v>
      </c>
      <c r="BW92" s="6">
        <v>949.34799999999996</v>
      </c>
      <c r="BX92" s="6">
        <v>18.200800000000001</v>
      </c>
      <c r="BY92" s="6">
        <v>49.895099999999999</v>
      </c>
      <c r="BZ92" s="10">
        <v>7.6190600000000002E-5</v>
      </c>
      <c r="CA92">
        <f t="shared" si="108"/>
        <v>64.684962123310086</v>
      </c>
      <c r="CB92">
        <f t="shared" si="109"/>
        <v>13.527007983121498</v>
      </c>
      <c r="CC92">
        <f t="shared" si="110"/>
        <v>11.049789964178805</v>
      </c>
      <c r="CD92">
        <f t="shared" si="111"/>
        <v>3.8907007974441147E-4</v>
      </c>
      <c r="CM92" s="6" t="s">
        <v>122</v>
      </c>
      <c r="CN92" s="4">
        <v>22.211498933054223</v>
      </c>
      <c r="CO92" s="6">
        <v>949.34799999999996</v>
      </c>
      <c r="CP92" s="6">
        <v>18.200800000000001</v>
      </c>
      <c r="CQ92" s="6">
        <v>49.895099999999999</v>
      </c>
      <c r="CR92" s="10">
        <v>7.6190600000000002E-5</v>
      </c>
      <c r="CS92">
        <f t="shared" si="89"/>
        <v>72.579043702502673</v>
      </c>
      <c r="CT92">
        <f t="shared" si="90"/>
        <v>13.700191393092112</v>
      </c>
      <c r="CU92">
        <f t="shared" si="91"/>
        <v>11.787406831634369</v>
      </c>
      <c r="CV92">
        <f t="shared" si="112"/>
        <v>3.6280527724108968E-4</v>
      </c>
      <c r="DD92" s="6" t="s">
        <v>122</v>
      </c>
      <c r="DE92" s="4">
        <v>22.211498933054223</v>
      </c>
      <c r="DF92" s="6">
        <v>949.34799999999996</v>
      </c>
      <c r="DG92" s="6">
        <v>18.200800000000001</v>
      </c>
      <c r="DH92" s="6">
        <v>49.895099999999999</v>
      </c>
      <c r="DI92" s="10">
        <v>7.6190600000000002E-5</v>
      </c>
      <c r="DJ92">
        <f t="shared" si="92"/>
        <v>80.66927268255904</v>
      </c>
      <c r="DK92">
        <f t="shared" si="113"/>
        <v>13.861088500158219</v>
      </c>
      <c r="DL92">
        <f t="shared" si="114"/>
        <v>12.507641877992684</v>
      </c>
      <c r="DM92">
        <f t="shared" si="93"/>
        <v>3.4026297592363198E-4</v>
      </c>
    </row>
    <row r="93" spans="16:117" ht="14.4" customHeight="1">
      <c r="P93" s="5" t="s">
        <v>123</v>
      </c>
      <c r="Q93" s="4">
        <v>19.882946368548271</v>
      </c>
      <c r="R93">
        <f t="shared" si="79"/>
        <v>0.19882946368548271</v>
      </c>
      <c r="T93">
        <f t="shared" si="75"/>
        <v>2.7646422732071909</v>
      </c>
      <c r="U93">
        <f t="shared" si="76"/>
        <v>0.40684467902470056</v>
      </c>
      <c r="V93">
        <f t="shared" si="77"/>
        <v>1.6643025612031499</v>
      </c>
      <c r="W93">
        <f t="shared" si="94"/>
        <v>-1.5301750304812338</v>
      </c>
      <c r="Y93" s="5" t="s">
        <v>123</v>
      </c>
      <c r="Z93" s="4">
        <v>19.882946368548271</v>
      </c>
      <c r="AA93">
        <f t="shared" si="95"/>
        <v>0.19882946368548271</v>
      </c>
      <c r="AC93">
        <f t="shared" si="80"/>
        <v>2.6461343260086831</v>
      </c>
      <c r="AD93">
        <f t="shared" si="81"/>
        <v>0.38940505285421567</v>
      </c>
      <c r="AE93">
        <f t="shared" si="82"/>
        <v>1.5929612951171765</v>
      </c>
      <c r="AF93">
        <f t="shared" si="96"/>
        <v>-1.4645832164971484</v>
      </c>
      <c r="AH93" s="5" t="s">
        <v>123</v>
      </c>
      <c r="AI93" s="4">
        <v>19.882946368548271</v>
      </c>
      <c r="AJ93">
        <f t="shared" si="97"/>
        <v>0.19882946368548271</v>
      </c>
      <c r="AL93">
        <f t="shared" si="83"/>
        <v>2.5373685930380749</v>
      </c>
      <c r="AM93">
        <f t="shared" si="84"/>
        <v>0.37339909065499804</v>
      </c>
      <c r="AN93">
        <f t="shared" si="85"/>
        <v>1.527484799402552</v>
      </c>
      <c r="AO93">
        <f t="shared" si="98"/>
        <v>-1.4043835261514814</v>
      </c>
      <c r="AQ93" s="34"/>
      <c r="AR93" s="34"/>
      <c r="AS93">
        <f t="shared" si="99"/>
        <v>15.873360648452078</v>
      </c>
      <c r="AT93">
        <f t="shared" si="100"/>
        <v>1.5020707844433714</v>
      </c>
      <c r="AU93">
        <f t="shared" si="101"/>
        <v>5.2819881014010042</v>
      </c>
      <c r="AV93">
        <f t="shared" si="102"/>
        <v>0.21649777029061651</v>
      </c>
      <c r="AW93" s="34"/>
      <c r="AX93" s="34"/>
      <c r="AY93">
        <f t="shared" si="103"/>
        <v>14.09942936515357</v>
      </c>
      <c r="AZ93">
        <f t="shared" si="104"/>
        <v>1.4761023297207287</v>
      </c>
      <c r="BA93">
        <f t="shared" si="105"/>
        <v>4.9182918984695725</v>
      </c>
      <c r="BB93">
        <f t="shared" si="106"/>
        <v>0.2311743210449429</v>
      </c>
      <c r="BC93" s="34"/>
      <c r="BD93" s="34"/>
      <c r="BE93">
        <f t="shared" si="86"/>
        <v>12.646349456825629</v>
      </c>
      <c r="BF93">
        <f t="shared" si="87"/>
        <v>1.4526639687776259</v>
      </c>
      <c r="BG93">
        <f t="shared" si="88"/>
        <v>4.6065757767914191</v>
      </c>
      <c r="BH93">
        <f t="shared" si="107"/>
        <v>0.24551836546074879</v>
      </c>
      <c r="BL93" s="5" t="s">
        <v>123</v>
      </c>
      <c r="BM93" s="5">
        <v>749</v>
      </c>
      <c r="BN93" s="5">
        <v>19.5379</v>
      </c>
      <c r="BO93" s="5">
        <v>37.566000000000003</v>
      </c>
      <c r="BP93">
        <v>-1.2255499999999999E-4</v>
      </c>
      <c r="BU93" s="5" t="s">
        <v>123</v>
      </c>
      <c r="BV93" s="4">
        <v>19.882946368548271</v>
      </c>
      <c r="BW93" s="5">
        <v>749</v>
      </c>
      <c r="BX93" s="5">
        <v>19.5379</v>
      </c>
      <c r="BY93" s="5">
        <v>37.566000000000003</v>
      </c>
      <c r="BZ93" t="s">
        <v>168</v>
      </c>
      <c r="CA93">
        <f t="shared" si="108"/>
        <v>47.185975080396112</v>
      </c>
      <c r="CB93">
        <f t="shared" si="109"/>
        <v>13.007309776842668</v>
      </c>
      <c r="CC93">
        <f t="shared" si="110"/>
        <v>7.1120947792434306</v>
      </c>
      <c r="CD93" t="e">
        <f t="shared" si="111"/>
        <v>#VALUE!</v>
      </c>
      <c r="CM93" s="5" t="s">
        <v>123</v>
      </c>
      <c r="CN93" s="4">
        <v>19.882946368548271</v>
      </c>
      <c r="CO93" s="5">
        <v>749</v>
      </c>
      <c r="CP93" s="5">
        <v>19.5379</v>
      </c>
      <c r="CQ93" s="5">
        <v>37.566000000000003</v>
      </c>
      <c r="CR93" t="s">
        <v>168</v>
      </c>
      <c r="CS93">
        <f t="shared" si="89"/>
        <v>53.122717281816882</v>
      </c>
      <c r="CT93">
        <f t="shared" si="90"/>
        <v>13.23614197106272</v>
      </c>
      <c r="CU93">
        <f t="shared" si="91"/>
        <v>7.6380175832364552</v>
      </c>
      <c r="CV93" t="e">
        <f t="shared" si="112"/>
        <v>#VALUE!</v>
      </c>
      <c r="DD93" s="5" t="s">
        <v>123</v>
      </c>
      <c r="DE93" s="4">
        <v>19.882946368548271</v>
      </c>
      <c r="DF93" s="5">
        <v>749</v>
      </c>
      <c r="DG93" s="5">
        <v>19.5379</v>
      </c>
      <c r="DH93" s="5">
        <v>37.566000000000003</v>
      </c>
      <c r="DI93" t="s">
        <v>168</v>
      </c>
      <c r="DJ93">
        <f t="shared" si="92"/>
        <v>59.226577800737694</v>
      </c>
      <c r="DK93">
        <f t="shared" si="113"/>
        <v>13.449703730478404</v>
      </c>
      <c r="DL93">
        <f t="shared" si="114"/>
        <v>8.1548642245858254</v>
      </c>
      <c r="DM93" t="e">
        <f t="shared" si="93"/>
        <v>#VALUE!</v>
      </c>
    </row>
    <row r="94" spans="16:117">
      <c r="P94" s="3" t="s">
        <v>124</v>
      </c>
      <c r="Q94" s="4">
        <v>20.778539425700096</v>
      </c>
      <c r="R94">
        <f t="shared" si="79"/>
        <v>0.20778539425700096</v>
      </c>
      <c r="T94">
        <f t="shared" si="75"/>
        <v>2.7344902607335664</v>
      </c>
      <c r="U94">
        <f t="shared" si="76"/>
        <v>0.36451125351173214</v>
      </c>
      <c r="V94">
        <f t="shared" si="77"/>
        <v>1.6039985362559015</v>
      </c>
      <c r="W94">
        <f t="shared" si="94"/>
        <v>-1.5687696064474725</v>
      </c>
      <c r="Y94" s="3" t="s">
        <v>124</v>
      </c>
      <c r="Z94" s="4">
        <v>20.778539425700096</v>
      </c>
      <c r="AA94">
        <f t="shared" si="95"/>
        <v>0.20778539425700096</v>
      </c>
      <c r="AC94">
        <f t="shared" si="80"/>
        <v>2.6172747965216576</v>
      </c>
      <c r="AD94">
        <f t="shared" si="81"/>
        <v>0.34888627345443235</v>
      </c>
      <c r="AE94">
        <f t="shared" si="82"/>
        <v>1.5352422361431264</v>
      </c>
      <c r="AF94">
        <f t="shared" si="96"/>
        <v>-1.5015234142405403</v>
      </c>
      <c r="AH94" s="3" t="s">
        <v>124</v>
      </c>
      <c r="AI94" s="4">
        <v>20.778539425700096</v>
      </c>
      <c r="AJ94">
        <f t="shared" si="97"/>
        <v>0.20778539425700096</v>
      </c>
      <c r="AL94">
        <f t="shared" si="83"/>
        <v>2.5096952950461748</v>
      </c>
      <c r="AM94">
        <f t="shared" si="84"/>
        <v>0.33454578027437043</v>
      </c>
      <c r="AN94">
        <f t="shared" si="85"/>
        <v>1.472138203418752</v>
      </c>
      <c r="AO94">
        <f t="shared" si="98"/>
        <v>-1.4398053475811132</v>
      </c>
      <c r="AS94">
        <f t="shared" si="99"/>
        <v>15.401890486262799</v>
      </c>
      <c r="AT94">
        <f t="shared" si="100"/>
        <v>1.4398101340084521</v>
      </c>
      <c r="AU94">
        <f t="shared" si="101"/>
        <v>4.9728769522126921</v>
      </c>
      <c r="AV94">
        <f t="shared" si="102"/>
        <v>0.20830131734913548</v>
      </c>
      <c r="AY94">
        <f t="shared" si="103"/>
        <v>13.698341902866829</v>
      </c>
      <c r="AZ94">
        <f t="shared" si="104"/>
        <v>1.4174879751641383</v>
      </c>
      <c r="BA94">
        <f t="shared" si="105"/>
        <v>4.6424499629329867</v>
      </c>
      <c r="BB94">
        <f t="shared" si="106"/>
        <v>0.22279049927276331</v>
      </c>
      <c r="BE94">
        <f t="shared" si="86"/>
        <v>12.301181258532774</v>
      </c>
      <c r="BF94">
        <f t="shared" si="87"/>
        <v>1.3973055573108393</v>
      </c>
      <c r="BG94">
        <f t="shared" si="88"/>
        <v>4.3585446397644407</v>
      </c>
      <c r="BH94">
        <f t="shared" si="107"/>
        <v>0.23697388173228667</v>
      </c>
      <c r="BL94" s="3" t="s">
        <v>124</v>
      </c>
      <c r="BM94" s="3">
        <v>845.40200000000004</v>
      </c>
      <c r="BN94" s="3">
        <v>20.399699999999999</v>
      </c>
      <c r="BO94" s="3">
        <v>44.223500000000001</v>
      </c>
      <c r="BP94">
        <v>-1.8105399999999999E-4</v>
      </c>
      <c r="BU94" s="3" t="s">
        <v>124</v>
      </c>
      <c r="BV94" s="4">
        <v>20.778539425700096</v>
      </c>
      <c r="BW94" s="3">
        <v>845.40200000000004</v>
      </c>
      <c r="BX94" s="3">
        <v>20.399699999999999</v>
      </c>
      <c r="BY94" s="3">
        <v>44.223500000000001</v>
      </c>
      <c r="BZ94" t="s">
        <v>168</v>
      </c>
      <c r="CA94">
        <f t="shared" si="108"/>
        <v>54.889495594974399</v>
      </c>
      <c r="CB94">
        <f t="shared" si="109"/>
        <v>14.16832644677041</v>
      </c>
      <c r="CC94">
        <f t="shared" si="110"/>
        <v>8.8929407312848667</v>
      </c>
      <c r="CD94" t="e">
        <f t="shared" si="111"/>
        <v>#VALUE!</v>
      </c>
      <c r="CM94" s="3" t="s">
        <v>124</v>
      </c>
      <c r="CN94" s="4">
        <v>20.778539425700096</v>
      </c>
      <c r="CO94" s="3">
        <v>845.40200000000004</v>
      </c>
      <c r="CP94" s="3">
        <v>20.399699999999999</v>
      </c>
      <c r="CQ94" s="3">
        <v>44.223500000000001</v>
      </c>
      <c r="CR94" t="s">
        <v>168</v>
      </c>
      <c r="CS94">
        <f t="shared" si="89"/>
        <v>61.715644564476214</v>
      </c>
      <c r="CT94">
        <f t="shared" si="90"/>
        <v>14.391444835810908</v>
      </c>
      <c r="CU94">
        <f t="shared" si="91"/>
        <v>9.5258969624005747</v>
      </c>
      <c r="CV94" t="e">
        <f t="shared" si="112"/>
        <v>#VALUE!</v>
      </c>
      <c r="DD94" s="3" t="s">
        <v>124</v>
      </c>
      <c r="DE94" s="4">
        <v>20.778539425700096</v>
      </c>
      <c r="DF94" s="3">
        <v>845.40200000000004</v>
      </c>
      <c r="DG94" s="3">
        <v>20.399699999999999</v>
      </c>
      <c r="DH94" s="3">
        <v>44.223500000000001</v>
      </c>
      <c r="DI94" t="s">
        <v>168</v>
      </c>
      <c r="DJ94">
        <f t="shared" si="92"/>
        <v>68.725269730789705</v>
      </c>
      <c r="DK94">
        <f t="shared" si="113"/>
        <v>14.599312149920806</v>
      </c>
      <c r="DL94">
        <f t="shared" si="114"/>
        <v>10.146391434547766</v>
      </c>
      <c r="DM94" t="e">
        <f t="shared" si="93"/>
        <v>#VALUE!</v>
      </c>
    </row>
    <row r="95" spans="16:117">
      <c r="P95" s="5" t="s">
        <v>125</v>
      </c>
      <c r="Q95" s="4">
        <v>25.347847220938704</v>
      </c>
      <c r="R95">
        <f t="shared" si="79"/>
        <v>0.25347847220938702</v>
      </c>
      <c r="T95">
        <f t="shared" si="75"/>
        <v>2.580654961835636</v>
      </c>
      <c r="U95">
        <f t="shared" si="76"/>
        <v>0.14852649385903732</v>
      </c>
      <c r="V95">
        <f t="shared" si="77"/>
        <v>1.2963279384600397</v>
      </c>
      <c r="W95">
        <f t="shared" si="94"/>
        <v>-1.7656787890368244</v>
      </c>
      <c r="Y95" s="5" t="s">
        <v>125</v>
      </c>
      <c r="Z95" s="4">
        <v>25.347847220938704</v>
      </c>
      <c r="AA95">
        <f t="shared" si="95"/>
        <v>0.25347847220938702</v>
      </c>
      <c r="AC95">
        <f t="shared" si="80"/>
        <v>2.4700337343015573</v>
      </c>
      <c r="AD95">
        <f t="shared" si="81"/>
        <v>0.14215982209741113</v>
      </c>
      <c r="AE95">
        <f t="shared" si="82"/>
        <v>1.240760111702925</v>
      </c>
      <c r="AF95">
        <f t="shared" si="96"/>
        <v>-1.6899919738822693</v>
      </c>
      <c r="AH95" s="5" t="s">
        <v>125</v>
      </c>
      <c r="AI95" s="4">
        <v>25.347847220938704</v>
      </c>
      <c r="AJ95">
        <f t="shared" si="97"/>
        <v>0.25347847220938702</v>
      </c>
      <c r="AL95">
        <f t="shared" si="83"/>
        <v>2.3685063753414153</v>
      </c>
      <c r="AM95">
        <f t="shared" si="84"/>
        <v>0.13631653700888785</v>
      </c>
      <c r="AN95">
        <f t="shared" si="85"/>
        <v>1.1897603640092325</v>
      </c>
      <c r="AO95">
        <f t="shared" si="98"/>
        <v>-1.6205271648032058</v>
      </c>
      <c r="AS95">
        <f t="shared" si="99"/>
        <v>13.205784612731845</v>
      </c>
      <c r="AT95">
        <f t="shared" si="100"/>
        <v>1.1601235335166338</v>
      </c>
      <c r="AU95">
        <f t="shared" si="101"/>
        <v>3.6558474926588596</v>
      </c>
      <c r="AV95">
        <f t="shared" si="102"/>
        <v>0.17107062619964994</v>
      </c>
      <c r="AY95">
        <f t="shared" si="103"/>
        <v>11.822845680360665</v>
      </c>
      <c r="AZ95">
        <f t="shared" si="104"/>
        <v>1.1527608704753773</v>
      </c>
      <c r="BA95">
        <f t="shared" si="105"/>
        <v>3.4582411155255603</v>
      </c>
      <c r="BB95">
        <f t="shared" si="106"/>
        <v>0.1845210049743557</v>
      </c>
      <c r="BE95">
        <f t="shared" si="86"/>
        <v>10.681426321758709</v>
      </c>
      <c r="BF95">
        <f t="shared" si="87"/>
        <v>1.1460446017168409</v>
      </c>
      <c r="BG95">
        <f t="shared" si="88"/>
        <v>3.2862935987947051</v>
      </c>
      <c r="BH95">
        <f t="shared" si="107"/>
        <v>0.19779440134832052</v>
      </c>
      <c r="BL95" s="5" t="s">
        <v>125</v>
      </c>
      <c r="BM95" s="5">
        <v>925.452</v>
      </c>
      <c r="BN95" s="5">
        <v>17.569800000000001</v>
      </c>
      <c r="BO95" s="5">
        <v>44.712899999999998</v>
      </c>
      <c r="BP95" s="5">
        <v>1.06105E-2</v>
      </c>
      <c r="BU95" s="5" t="s">
        <v>125</v>
      </c>
      <c r="BV95" s="4">
        <v>25.347847220938704</v>
      </c>
      <c r="BW95" s="5">
        <v>925.452</v>
      </c>
      <c r="BX95" s="5">
        <v>17.569800000000001</v>
      </c>
      <c r="BY95" s="5">
        <v>44.712899999999998</v>
      </c>
      <c r="BZ95" s="5">
        <v>1.06105E-2</v>
      </c>
      <c r="CA95">
        <f t="shared" si="108"/>
        <v>70.079289276591808</v>
      </c>
      <c r="CB95">
        <f t="shared" si="109"/>
        <v>15.144766477360736</v>
      </c>
      <c r="CC95">
        <f t="shared" si="110"/>
        <v>12.230515657391598</v>
      </c>
      <c r="CD95">
        <f t="shared" si="111"/>
        <v>6.2024090492408056E-2</v>
      </c>
      <c r="CM95" s="5" t="s">
        <v>125</v>
      </c>
      <c r="CN95" s="4">
        <v>25.347847220938704</v>
      </c>
      <c r="CO95" s="5">
        <v>925.452</v>
      </c>
      <c r="CP95" s="5">
        <v>17.569800000000001</v>
      </c>
      <c r="CQ95" s="5">
        <v>44.712899999999998</v>
      </c>
      <c r="CR95" s="5">
        <v>1.06105E-2</v>
      </c>
      <c r="CS95">
        <f t="shared" si="89"/>
        <v>78.27658628220955</v>
      </c>
      <c r="CT95">
        <f t="shared" si="90"/>
        <v>15.241495829707109</v>
      </c>
      <c r="CU95">
        <f t="shared" si="91"/>
        <v>12.929376092159737</v>
      </c>
      <c r="CV95">
        <f t="shared" si="112"/>
        <v>5.7502938494588318E-2</v>
      </c>
      <c r="DD95" s="5" t="s">
        <v>125</v>
      </c>
      <c r="DE95" s="4">
        <v>25.347847220938704</v>
      </c>
      <c r="DF95" s="5">
        <v>925.452</v>
      </c>
      <c r="DG95" s="5">
        <v>17.569800000000001</v>
      </c>
      <c r="DH95" s="5">
        <v>44.712899999999998</v>
      </c>
      <c r="DI95" s="5">
        <v>1.06105E-2</v>
      </c>
      <c r="DJ95">
        <f t="shared" si="92"/>
        <v>86.641237988488342</v>
      </c>
      <c r="DK95">
        <f t="shared" si="113"/>
        <v>15.330816945238805</v>
      </c>
      <c r="DL95">
        <f t="shared" si="114"/>
        <v>13.605875024799698</v>
      </c>
      <c r="DM95">
        <f t="shared" si="93"/>
        <v>5.364408662566067E-2</v>
      </c>
    </row>
    <row r="96" spans="16:117">
      <c r="P96" s="3" t="s">
        <v>126</v>
      </c>
      <c r="Q96" s="4">
        <v>22.185633132473672</v>
      </c>
      <c r="R96">
        <f t="shared" si="79"/>
        <v>0.22185633132473673</v>
      </c>
      <c r="T96">
        <f t="shared" si="75"/>
        <v>2.6871175096169817</v>
      </c>
      <c r="U96">
        <f t="shared" si="76"/>
        <v>0.29799991094404671</v>
      </c>
      <c r="V96">
        <f t="shared" si="77"/>
        <v>1.5092530340227313</v>
      </c>
      <c r="W96">
        <f t="shared" si="94"/>
        <v>-1.6294067278767015</v>
      </c>
      <c r="Y96" s="3" t="s">
        <v>126</v>
      </c>
      <c r="Z96" s="4">
        <v>22.185633132473672</v>
      </c>
      <c r="AA96">
        <f t="shared" si="95"/>
        <v>0.22185633132473673</v>
      </c>
      <c r="AC96">
        <f t="shared" si="80"/>
        <v>2.5719327050467848</v>
      </c>
      <c r="AD96">
        <f t="shared" si="81"/>
        <v>0.28522597702371039</v>
      </c>
      <c r="AE96">
        <f t="shared" si="82"/>
        <v>1.4445580531933799</v>
      </c>
      <c r="AF96">
        <f t="shared" si="96"/>
        <v>-1.5595612913283781</v>
      </c>
      <c r="AH96" s="3" t="s">
        <v>126</v>
      </c>
      <c r="AI96" s="4">
        <v>22.185633132473672</v>
      </c>
      <c r="AJ96">
        <f t="shared" si="97"/>
        <v>0.22185633132473673</v>
      </c>
      <c r="AL96">
        <f t="shared" si="83"/>
        <v>2.466216928237587</v>
      </c>
      <c r="AM96">
        <f t="shared" si="84"/>
        <v>0.27350215327511213</v>
      </c>
      <c r="AN96">
        <f t="shared" si="85"/>
        <v>1.385181469801575</v>
      </c>
      <c r="AO96">
        <f t="shared" si="98"/>
        <v>-1.4954576570961067</v>
      </c>
      <c r="AS96">
        <f t="shared" si="99"/>
        <v>14.689273148426929</v>
      </c>
      <c r="AT96">
        <f t="shared" si="100"/>
        <v>1.3471616679067822</v>
      </c>
      <c r="AU96">
        <f t="shared" si="101"/>
        <v>4.5233507429714823</v>
      </c>
      <c r="AV96">
        <f t="shared" si="102"/>
        <v>0.19604584816903209</v>
      </c>
      <c r="AY96">
        <f t="shared" si="103"/>
        <v>13.091101244206444</v>
      </c>
      <c r="AZ96">
        <f t="shared" si="104"/>
        <v>1.3300625577419474</v>
      </c>
      <c r="BA96">
        <f t="shared" si="105"/>
        <v>4.2399778840036166</v>
      </c>
      <c r="BB96">
        <f t="shared" si="106"/>
        <v>0.21022827994232943</v>
      </c>
      <c r="BE96">
        <f t="shared" si="86"/>
        <v>11.777806179472506</v>
      </c>
      <c r="BF96">
        <f t="shared" si="87"/>
        <v>1.3145601898187511</v>
      </c>
      <c r="BG96">
        <f t="shared" si="88"/>
        <v>3.9955509108622684</v>
      </c>
      <c r="BH96">
        <f t="shared" si="107"/>
        <v>0.22414599924614328</v>
      </c>
      <c r="BL96" s="3" t="s">
        <v>126</v>
      </c>
      <c r="BM96" s="3">
        <v>787.40599999999995</v>
      </c>
      <c r="BN96" s="3">
        <v>17.8719</v>
      </c>
      <c r="BO96" s="3">
        <v>39.808199999999999</v>
      </c>
      <c r="BP96">
        <v>-3.9051099999999998E-3</v>
      </c>
      <c r="BU96" s="3" t="s">
        <v>126</v>
      </c>
      <c r="BV96" s="4">
        <v>22.185633132473672</v>
      </c>
      <c r="BW96" s="3">
        <v>787.40599999999995</v>
      </c>
      <c r="BX96" s="3">
        <v>17.8719</v>
      </c>
      <c r="BY96" s="3">
        <v>39.808199999999999</v>
      </c>
      <c r="BZ96" t="s">
        <v>168</v>
      </c>
      <c r="CA96">
        <f t="shared" si="108"/>
        <v>53.604149915635752</v>
      </c>
      <c r="CB96">
        <f t="shared" si="109"/>
        <v>13.26633649528444</v>
      </c>
      <c r="CC96">
        <f t="shared" si="110"/>
        <v>8.8005998787193693</v>
      </c>
      <c r="CD96" t="e">
        <f t="shared" si="111"/>
        <v>#VALUE!</v>
      </c>
      <c r="CM96" s="3" t="s">
        <v>126</v>
      </c>
      <c r="CN96" s="4">
        <v>22.185633132473672</v>
      </c>
      <c r="CO96" s="3">
        <v>787.40599999999995</v>
      </c>
      <c r="CP96" s="3">
        <v>17.8719</v>
      </c>
      <c r="CQ96" s="3">
        <v>39.808199999999999</v>
      </c>
      <c r="CR96" t="s">
        <v>168</v>
      </c>
      <c r="CS96">
        <f t="shared" si="89"/>
        <v>60.148186566693298</v>
      </c>
      <c r="CT96">
        <f t="shared" si="90"/>
        <v>13.436886780980586</v>
      </c>
      <c r="CU96">
        <f t="shared" si="91"/>
        <v>9.3887753872930446</v>
      </c>
      <c r="CV96" t="e">
        <f t="shared" si="112"/>
        <v>#VALUE!</v>
      </c>
      <c r="DD96" s="3" t="s">
        <v>126</v>
      </c>
      <c r="DE96" s="4">
        <v>22.185633132473672</v>
      </c>
      <c r="DF96" s="3">
        <v>787.40599999999995</v>
      </c>
      <c r="DG96" s="3">
        <v>17.8719</v>
      </c>
      <c r="DH96" s="3">
        <v>39.808199999999999</v>
      </c>
      <c r="DI96" t="s">
        <v>168</v>
      </c>
      <c r="DJ96">
        <f t="shared" si="92"/>
        <v>66.855065196468161</v>
      </c>
      <c r="DK96">
        <f t="shared" si="113"/>
        <v>13.59534552956768</v>
      </c>
      <c r="DL96">
        <f t="shared" si="114"/>
        <v>9.9631317152730521</v>
      </c>
      <c r="DM96" t="e">
        <f t="shared" si="93"/>
        <v>#VALUE!</v>
      </c>
    </row>
    <row r="97" spans="16:117">
      <c r="P97" s="3" t="s">
        <v>127</v>
      </c>
      <c r="Q97" s="4">
        <v>23.024722522618724</v>
      </c>
      <c r="R97">
        <f t="shared" si="79"/>
        <v>0.23024722522618724</v>
      </c>
      <c r="T97">
        <f t="shared" si="75"/>
        <v>2.6588678112119943</v>
      </c>
      <c r="U97">
        <f t="shared" si="76"/>
        <v>0.25833733438344514</v>
      </c>
      <c r="V97">
        <f t="shared" si="77"/>
        <v>1.4527536372127574</v>
      </c>
      <c r="W97">
        <f t="shared" si="94"/>
        <v>-1.665566341835085</v>
      </c>
      <c r="Y97" s="3" t="s">
        <v>127</v>
      </c>
      <c r="Z97" s="4">
        <v>23.024722522618724</v>
      </c>
      <c r="AA97">
        <f t="shared" si="95"/>
        <v>0.23024722522618724</v>
      </c>
      <c r="AC97">
        <f t="shared" si="80"/>
        <v>2.544893945865073</v>
      </c>
      <c r="AD97">
        <f t="shared" si="81"/>
        <v>0.24726355913258749</v>
      </c>
      <c r="AE97">
        <f t="shared" si="82"/>
        <v>1.3904805348299569</v>
      </c>
      <c r="AF97">
        <f t="shared" si="96"/>
        <v>-1.594170903080969</v>
      </c>
      <c r="AH97" s="3" t="s">
        <v>127</v>
      </c>
      <c r="AI97" s="4">
        <v>23.024722522618724</v>
      </c>
      <c r="AJ97">
        <f t="shared" si="97"/>
        <v>0.23024722522618724</v>
      </c>
      <c r="AL97">
        <f t="shared" si="83"/>
        <v>2.4402895602774426</v>
      </c>
      <c r="AM97">
        <f t="shared" si="84"/>
        <v>0.23710012865907007</v>
      </c>
      <c r="AN97">
        <f t="shared" si="85"/>
        <v>1.3333267338812869</v>
      </c>
      <c r="AO97">
        <f t="shared" si="98"/>
        <v>-1.528644688085091</v>
      </c>
      <c r="AS97">
        <f t="shared" si="99"/>
        <v>14.280112159852408</v>
      </c>
      <c r="AT97">
        <f t="shared" si="100"/>
        <v>1.2947755172641795</v>
      </c>
      <c r="AU97">
        <f t="shared" si="101"/>
        <v>4.2748697633565964</v>
      </c>
      <c r="AV97">
        <f t="shared" si="102"/>
        <v>0.18908354173262926</v>
      </c>
      <c r="AY97">
        <f t="shared" si="103"/>
        <v>12.741876685696743</v>
      </c>
      <c r="AZ97">
        <f t="shared" si="104"/>
        <v>1.2805165601415043</v>
      </c>
      <c r="BA97">
        <f t="shared" si="105"/>
        <v>4.0167797918979646</v>
      </c>
      <c r="BB97">
        <f t="shared" si="106"/>
        <v>0.20307682909748218</v>
      </c>
      <c r="BE97">
        <f t="shared" si="86"/>
        <v>11.47636336068129</v>
      </c>
      <c r="BF97">
        <f t="shared" si="87"/>
        <v>1.2675680313085917</v>
      </c>
      <c r="BG97">
        <f t="shared" si="88"/>
        <v>3.7936428586364386</v>
      </c>
      <c r="BH97">
        <f t="shared" si="107"/>
        <v>0.21682933964977658</v>
      </c>
      <c r="BL97" s="3" t="s">
        <v>127</v>
      </c>
      <c r="BM97" s="3">
        <v>962.03399999999999</v>
      </c>
      <c r="BN97" s="3">
        <v>20.747</v>
      </c>
      <c r="BO97" s="3">
        <v>49.972000000000001</v>
      </c>
      <c r="BP97">
        <v>-3.5262900000000001E-3</v>
      </c>
      <c r="BU97" s="3" t="s">
        <v>127</v>
      </c>
      <c r="BV97" s="4">
        <v>23.024722522618724</v>
      </c>
      <c r="BW97" s="3">
        <v>962.03399999999999</v>
      </c>
      <c r="BX97" s="3">
        <v>20.747</v>
      </c>
      <c r="BY97" s="3">
        <v>49.972000000000001</v>
      </c>
      <c r="BZ97" t="s">
        <v>168</v>
      </c>
      <c r="CA97">
        <f t="shared" si="108"/>
        <v>67.368798594222184</v>
      </c>
      <c r="CB97">
        <f t="shared" si="109"/>
        <v>16.023627048368791</v>
      </c>
      <c r="CC97">
        <f t="shared" si="110"/>
        <v>11.689712848880419</v>
      </c>
      <c r="CD97" t="e">
        <f t="shared" si="111"/>
        <v>#VALUE!</v>
      </c>
      <c r="CM97" s="3" t="s">
        <v>127</v>
      </c>
      <c r="CN97" s="4">
        <v>23.024722522618724</v>
      </c>
      <c r="CO97" s="3">
        <v>962.03399999999999</v>
      </c>
      <c r="CP97" s="3">
        <v>20.747</v>
      </c>
      <c r="CQ97" s="3">
        <v>49.972000000000001</v>
      </c>
      <c r="CR97" t="s">
        <v>168</v>
      </c>
      <c r="CS97">
        <f t="shared" si="89"/>
        <v>75.501750937514643</v>
      </c>
      <c r="CT97">
        <f t="shared" si="90"/>
        <v>16.202055206304664</v>
      </c>
      <c r="CU97">
        <f t="shared" si="91"/>
        <v>12.440811443235175</v>
      </c>
      <c r="CV97" t="e">
        <f t="shared" si="112"/>
        <v>#VALUE!</v>
      </c>
      <c r="DD97" s="3" t="s">
        <v>127</v>
      </c>
      <c r="DE97" s="4">
        <v>23.024722522618724</v>
      </c>
      <c r="DF97" s="3">
        <v>962.03399999999999</v>
      </c>
      <c r="DG97" s="3">
        <v>20.747</v>
      </c>
      <c r="DH97" s="3">
        <v>49.972000000000001</v>
      </c>
      <c r="DI97" t="s">
        <v>168</v>
      </c>
      <c r="DJ97">
        <f t="shared" si="92"/>
        <v>83.827425968054143</v>
      </c>
      <c r="DK97">
        <f t="shared" si="113"/>
        <v>16.367563308283771</v>
      </c>
      <c r="DL97">
        <f t="shared" si="114"/>
        <v>13.172563117330871</v>
      </c>
      <c r="DM97" t="e">
        <f t="shared" si="93"/>
        <v>#VALUE!</v>
      </c>
    </row>
    <row r="98" spans="16:117">
      <c r="P98" s="3" t="s">
        <v>128</v>
      </c>
      <c r="Q98" s="4">
        <v>24.440196511530214</v>
      </c>
      <c r="R98">
        <f t="shared" si="79"/>
        <v>0.24440196511530213</v>
      </c>
      <c r="T98">
        <f t="shared" si="75"/>
        <v>2.6112129203785628</v>
      </c>
      <c r="U98">
        <f t="shared" si="76"/>
        <v>0.1914298676533065</v>
      </c>
      <c r="V98">
        <f t="shared" si="77"/>
        <v>1.3574438555458934</v>
      </c>
      <c r="W98">
        <f t="shared" si="94"/>
        <v>-1.7265646021018777</v>
      </c>
      <c r="Y98" s="3" t="s">
        <v>128</v>
      </c>
      <c r="Z98" s="4">
        <v>24.440196511530214</v>
      </c>
      <c r="AA98">
        <f t="shared" si="95"/>
        <v>0.24440196511530213</v>
      </c>
      <c r="AC98">
        <f t="shared" si="80"/>
        <v>2.4992818087511259</v>
      </c>
      <c r="AD98">
        <f t="shared" si="81"/>
        <v>0.18322411862460558</v>
      </c>
      <c r="AE98">
        <f t="shared" si="82"/>
        <v>1.2992562606020626</v>
      </c>
      <c r="AF98">
        <f t="shared" si="96"/>
        <v>-1.6525544385868212</v>
      </c>
      <c r="AH98" s="3" t="s">
        <v>128</v>
      </c>
      <c r="AI98" s="4">
        <v>24.440196511530214</v>
      </c>
      <c r="AJ98">
        <f t="shared" si="97"/>
        <v>0.24440196511530213</v>
      </c>
      <c r="AL98">
        <f t="shared" si="83"/>
        <v>2.396552247686496</v>
      </c>
      <c r="AM98">
        <f t="shared" si="84"/>
        <v>0.17569294178138078</v>
      </c>
      <c r="AN98">
        <f t="shared" si="85"/>
        <v>1.2458521086993937</v>
      </c>
      <c r="AO98">
        <f t="shared" si="98"/>
        <v>-1.5846284482015027</v>
      </c>
      <c r="AS98">
        <f t="shared" si="99"/>
        <v>13.615555425081414</v>
      </c>
      <c r="AT98">
        <f t="shared" si="100"/>
        <v>1.2109799012995162</v>
      </c>
      <c r="AU98">
        <f t="shared" si="101"/>
        <v>3.8862467866752071</v>
      </c>
      <c r="AV98">
        <f t="shared" si="102"/>
        <v>0.17789449980991409</v>
      </c>
      <c r="AY98">
        <f t="shared" si="103"/>
        <v>12.173747741256509</v>
      </c>
      <c r="AZ98">
        <f t="shared" si="104"/>
        <v>1.2010835631145778</v>
      </c>
      <c r="BA98">
        <f t="shared" si="105"/>
        <v>3.666568681705864</v>
      </c>
      <c r="BB98">
        <f t="shared" si="106"/>
        <v>0.19155995496825429</v>
      </c>
      <c r="BE98">
        <f t="shared" si="86"/>
        <v>10.985236639770218</v>
      </c>
      <c r="BF98">
        <f t="shared" si="87"/>
        <v>1.1920719669531752</v>
      </c>
      <c r="BG98">
        <f t="shared" si="88"/>
        <v>3.4758953784802524</v>
      </c>
      <c r="BH98">
        <f t="shared" si="107"/>
        <v>0.20502395598627726</v>
      </c>
      <c r="BL98" s="3" t="s">
        <v>128</v>
      </c>
      <c r="BM98" s="3">
        <v>974.41800000000001</v>
      </c>
      <c r="BN98" s="3">
        <v>19.012899999999998</v>
      </c>
      <c r="BO98" s="3">
        <v>50.625300000000003</v>
      </c>
      <c r="BP98" s="3">
        <v>9.4931499999999995E-4</v>
      </c>
      <c r="BU98" s="3" t="s">
        <v>128</v>
      </c>
      <c r="BV98" s="4">
        <v>24.440196511530214</v>
      </c>
      <c r="BW98" s="3">
        <v>974.41800000000001</v>
      </c>
      <c r="BX98" s="3">
        <v>19.012899999999998</v>
      </c>
      <c r="BY98" s="3">
        <v>50.625300000000003</v>
      </c>
      <c r="BZ98" s="3">
        <v>9.4931499999999995E-4</v>
      </c>
      <c r="CA98">
        <f t="shared" si="108"/>
        <v>71.566525902058345</v>
      </c>
      <c r="CB98">
        <f t="shared" si="109"/>
        <v>15.700425729276796</v>
      </c>
      <c r="CC98">
        <f t="shared" si="110"/>
        <v>13.026784653403693</v>
      </c>
      <c r="CD98">
        <f t="shared" si="111"/>
        <v>5.336393205042163E-3</v>
      </c>
      <c r="CM98" s="3" t="s">
        <v>128</v>
      </c>
      <c r="CN98" s="4">
        <v>24.440196511530214</v>
      </c>
      <c r="CO98" s="3">
        <v>974.41800000000001</v>
      </c>
      <c r="CP98" s="3">
        <v>19.012899999999998</v>
      </c>
      <c r="CQ98" s="3">
        <v>50.625300000000003</v>
      </c>
      <c r="CR98" s="3">
        <v>9.4931499999999995E-4</v>
      </c>
      <c r="CS98">
        <f t="shared" si="89"/>
        <v>80.042565421141688</v>
      </c>
      <c r="CT98">
        <f t="shared" si="90"/>
        <v>15.829789519970523</v>
      </c>
      <c r="CU98">
        <f t="shared" si="91"/>
        <v>13.807268974011604</v>
      </c>
      <c r="CV98">
        <f t="shared" si="112"/>
        <v>4.9557069490714922E-3</v>
      </c>
      <c r="DD98" s="3" t="s">
        <v>128</v>
      </c>
      <c r="DE98" s="4">
        <v>24.440196511530214</v>
      </c>
      <c r="DF98" s="3">
        <v>974.41800000000001</v>
      </c>
      <c r="DG98" s="3">
        <v>19.012899999999998</v>
      </c>
      <c r="DH98" s="3">
        <v>50.625300000000003</v>
      </c>
      <c r="DI98" s="3">
        <v>9.4931499999999995E-4</v>
      </c>
      <c r="DJ98">
        <f t="shared" si="92"/>
        <v>88.702504274899468</v>
      </c>
      <c r="DK98">
        <f t="shared" si="113"/>
        <v>15.949456515276673</v>
      </c>
      <c r="DL98">
        <f t="shared" si="114"/>
        <v>14.564678877686658</v>
      </c>
      <c r="DM98">
        <f t="shared" si="93"/>
        <v>4.6302637925079342E-3</v>
      </c>
    </row>
    <row r="99" spans="16:117">
      <c r="P99" s="3" t="s">
        <v>129</v>
      </c>
      <c r="Q99" s="4">
        <v>26.389181292335973</v>
      </c>
      <c r="R99">
        <f t="shared" si="79"/>
        <v>0.26389181292335973</v>
      </c>
      <c r="T99">
        <f t="shared" si="75"/>
        <v>2.5455962734511659</v>
      </c>
      <c r="U99">
        <f t="shared" si="76"/>
        <v>9.9304095367241829E-2</v>
      </c>
      <c r="V99">
        <f t="shared" si="77"/>
        <v>1.2262105616911003</v>
      </c>
      <c r="W99">
        <f t="shared" si="94"/>
        <v>-1.8105539101689454</v>
      </c>
      <c r="Y99" s="3" t="s">
        <v>129</v>
      </c>
      <c r="Z99" s="4">
        <v>26.389181292335973</v>
      </c>
      <c r="AA99">
        <f t="shared" si="95"/>
        <v>0.26389181292335973</v>
      </c>
      <c r="AC99">
        <f t="shared" si="80"/>
        <v>2.4364778563284668</v>
      </c>
      <c r="AD99">
        <f t="shared" si="81"/>
        <v>9.504736942319246E-2</v>
      </c>
      <c r="AE99">
        <f t="shared" si="82"/>
        <v>1.1736483557567448</v>
      </c>
      <c r="AF99">
        <f t="shared" si="96"/>
        <v>-1.7329434976878249</v>
      </c>
      <c r="AH99" s="3" t="s">
        <v>129</v>
      </c>
      <c r="AI99" s="4">
        <v>26.389181292335973</v>
      </c>
      <c r="AJ99">
        <f t="shared" si="97"/>
        <v>0.26389181292335973</v>
      </c>
      <c r="AL99">
        <f t="shared" si="83"/>
        <v>2.3363297658458708</v>
      </c>
      <c r="AM99">
        <f t="shared" si="84"/>
        <v>9.114057727714335E-2</v>
      </c>
      <c r="AN99">
        <f t="shared" si="85"/>
        <v>1.1254071450181435</v>
      </c>
      <c r="AO99">
        <f t="shared" si="98"/>
        <v>-1.6617132249575028</v>
      </c>
      <c r="AS99">
        <f t="shared" si="99"/>
        <v>12.750828800482306</v>
      </c>
      <c r="AT99">
        <f t="shared" si="100"/>
        <v>1.1044020920595898</v>
      </c>
      <c r="AU99">
        <f t="shared" si="101"/>
        <v>3.4082895311815551</v>
      </c>
      <c r="AV99">
        <f t="shared" si="102"/>
        <v>0.16356351221339693</v>
      </c>
      <c r="AY99">
        <f t="shared" si="103"/>
        <v>11.43270212585325</v>
      </c>
      <c r="AZ99">
        <f t="shared" si="104"/>
        <v>1.0997109465655397</v>
      </c>
      <c r="BA99">
        <f t="shared" si="105"/>
        <v>3.2337690831867687</v>
      </c>
      <c r="BB99">
        <f t="shared" si="106"/>
        <v>0.17676334097795005</v>
      </c>
      <c r="BE99">
        <f t="shared" si="86"/>
        <v>10.343204829113617</v>
      </c>
      <c r="BF99">
        <f t="shared" si="87"/>
        <v>1.0954229860158085</v>
      </c>
      <c r="BG99">
        <f t="shared" si="88"/>
        <v>3.081471199196776</v>
      </c>
      <c r="BH99">
        <f t="shared" si="107"/>
        <v>0.18981350813837039</v>
      </c>
      <c r="BL99" s="3" t="s">
        <v>129</v>
      </c>
      <c r="BM99" s="3">
        <v>963.68299999999999</v>
      </c>
      <c r="BN99" s="3">
        <v>18.084700000000002</v>
      </c>
      <c r="BO99" s="3">
        <v>45.068800000000003</v>
      </c>
      <c r="BP99">
        <v>-1.9305700000000001E-4</v>
      </c>
      <c r="BU99" s="3" t="s">
        <v>129</v>
      </c>
      <c r="BV99" s="4">
        <v>26.389181292335973</v>
      </c>
      <c r="BW99" s="3">
        <v>963.68299999999999</v>
      </c>
      <c r="BX99" s="3">
        <v>18.084700000000002</v>
      </c>
      <c r="BY99" s="3">
        <v>45.068800000000003</v>
      </c>
      <c r="BZ99" t="s">
        <v>168</v>
      </c>
      <c r="CA99">
        <f t="shared" si="108"/>
        <v>75.57806751852462</v>
      </c>
      <c r="CB99">
        <f t="shared" si="109"/>
        <v>16.375104801072951</v>
      </c>
      <c r="CC99">
        <f t="shared" si="110"/>
        <v>13.223289743338196</v>
      </c>
      <c r="CD99" t="e">
        <f t="shared" si="111"/>
        <v>#VALUE!</v>
      </c>
      <c r="CM99" s="3" t="s">
        <v>129</v>
      </c>
      <c r="CN99" s="4">
        <v>26.389181292335973</v>
      </c>
      <c r="CO99" s="3">
        <v>963.68299999999999</v>
      </c>
      <c r="CP99" s="3">
        <v>18.084700000000002</v>
      </c>
      <c r="CQ99" s="3">
        <v>45.068800000000003</v>
      </c>
      <c r="CR99" t="s">
        <v>168</v>
      </c>
      <c r="CS99">
        <f t="shared" si="89"/>
        <v>84.291796409248093</v>
      </c>
      <c r="CT99">
        <f t="shared" si="90"/>
        <v>16.444957701366487</v>
      </c>
      <c r="CU99">
        <f t="shared" si="91"/>
        <v>13.936925872142437</v>
      </c>
      <c r="CV99" t="e">
        <f t="shared" si="112"/>
        <v>#VALUE!</v>
      </c>
      <c r="DD99" s="3" t="s">
        <v>129</v>
      </c>
      <c r="DE99" s="4">
        <v>26.389181292335973</v>
      </c>
      <c r="DF99" s="3">
        <v>963.68299999999999</v>
      </c>
      <c r="DG99" s="3">
        <v>18.084700000000002</v>
      </c>
      <c r="DH99" s="3">
        <v>45.068800000000003</v>
      </c>
      <c r="DI99" t="s">
        <v>168</v>
      </c>
      <c r="DJ99">
        <f t="shared" si="92"/>
        <v>93.170638687098773</v>
      </c>
      <c r="DK99">
        <f t="shared" si="113"/>
        <v>16.509330396449261</v>
      </c>
      <c r="DL99">
        <f t="shared" si="114"/>
        <v>14.625741110852424</v>
      </c>
      <c r="DM99" t="e">
        <f t="shared" si="93"/>
        <v>#VALUE!</v>
      </c>
    </row>
    <row r="100" spans="16:117">
      <c r="P100" s="5" t="s">
        <v>130</v>
      </c>
      <c r="Q100" s="4">
        <v>18.630082400499571</v>
      </c>
      <c r="R100">
        <f t="shared" si="79"/>
        <v>0.1863008240049957</v>
      </c>
      <c r="T100">
        <f t="shared" si="75"/>
        <v>2.8068225577579615</v>
      </c>
      <c r="U100">
        <f t="shared" si="76"/>
        <v>0.46606579853398283</v>
      </c>
      <c r="V100">
        <f t="shared" si="77"/>
        <v>1.7486631303046913</v>
      </c>
      <c r="W100">
        <f t="shared" si="94"/>
        <v>-1.4761842662562472</v>
      </c>
      <c r="Y100" s="5" t="s">
        <v>130</v>
      </c>
      <c r="Z100" s="4">
        <v>18.630082400499571</v>
      </c>
      <c r="AA100">
        <f t="shared" si="95"/>
        <v>0.1863008240049957</v>
      </c>
      <c r="AC100">
        <f t="shared" si="80"/>
        <v>2.6865065289198129</v>
      </c>
      <c r="AD100">
        <f t="shared" si="81"/>
        <v>0.44608762574144217</v>
      </c>
      <c r="AE100">
        <f t="shared" si="82"/>
        <v>1.6737057009394365</v>
      </c>
      <c r="AF100">
        <f t="shared" si="96"/>
        <v>-1.4129067967709019</v>
      </c>
      <c r="AH100" s="5" t="s">
        <v>130</v>
      </c>
      <c r="AI100" s="4">
        <v>18.630082400499571</v>
      </c>
      <c r="AJ100">
        <f t="shared" si="97"/>
        <v>0.1863008240049957</v>
      </c>
      <c r="AL100">
        <f t="shared" si="83"/>
        <v>2.5760813517561769</v>
      </c>
      <c r="AM100">
        <f t="shared" si="84"/>
        <v>0.42775180389521328</v>
      </c>
      <c r="AN100">
        <f t="shared" si="85"/>
        <v>1.604910316838756</v>
      </c>
      <c r="AO100">
        <f t="shared" si="98"/>
        <v>-1.3548311949923109</v>
      </c>
      <c r="AS100">
        <f t="shared" si="99"/>
        <v>16.557224922287837</v>
      </c>
      <c r="AT100">
        <f t="shared" si="100"/>
        <v>1.593711859802581</v>
      </c>
      <c r="AU100">
        <f t="shared" si="101"/>
        <v>5.7469146621610143</v>
      </c>
      <c r="AV100">
        <f t="shared" si="102"/>
        <v>0.22850795248486949</v>
      </c>
      <c r="AY100">
        <f t="shared" si="103"/>
        <v>14.68030102725333</v>
      </c>
      <c r="AZ100">
        <f t="shared" si="104"/>
        <v>1.562188348448772</v>
      </c>
      <c r="BA100">
        <f t="shared" si="105"/>
        <v>5.3318896214001974</v>
      </c>
      <c r="BB100">
        <f t="shared" si="106"/>
        <v>0.24343463868802345</v>
      </c>
      <c r="BE100">
        <f t="shared" si="86"/>
        <v>13.145524411494854</v>
      </c>
      <c r="BF100">
        <f t="shared" si="87"/>
        <v>1.5338053492082897</v>
      </c>
      <c r="BG100">
        <f t="shared" si="88"/>
        <v>4.9774131925723193</v>
      </c>
      <c r="BH100">
        <f t="shared" si="107"/>
        <v>0.25799084092217672</v>
      </c>
      <c r="BL100" s="5" t="s">
        <v>130</v>
      </c>
      <c r="BM100" s="5">
        <v>1057.1099999999999</v>
      </c>
      <c r="BN100" s="5">
        <v>20.494</v>
      </c>
      <c r="BO100" s="5">
        <v>45.606200000000001</v>
      </c>
      <c r="BP100" s="8">
        <v>7.3790100000000004E-5</v>
      </c>
      <c r="BU100" s="5" t="s">
        <v>130</v>
      </c>
      <c r="BV100" s="4">
        <v>18.630082400499571</v>
      </c>
      <c r="BW100" s="5">
        <v>1057.1099999999999</v>
      </c>
      <c r="BX100" s="5">
        <v>20.494</v>
      </c>
      <c r="BY100" s="5">
        <v>45.606200000000001</v>
      </c>
      <c r="BZ100" s="8">
        <v>7.3790100000000004E-5</v>
      </c>
      <c r="CA100">
        <f t="shared" si="108"/>
        <v>63.84584403253556</v>
      </c>
      <c r="CB100">
        <f t="shared" si="109"/>
        <v>12.859288129121827</v>
      </c>
      <c r="CC100">
        <f t="shared" si="110"/>
        <v>7.9357712235195583</v>
      </c>
      <c r="CD100">
        <f t="shared" si="111"/>
        <v>3.2292136530734513E-4</v>
      </c>
      <c r="CM100" s="5" t="s">
        <v>130</v>
      </c>
      <c r="CN100" s="4">
        <v>18.630082400499571</v>
      </c>
      <c r="CO100" s="5">
        <v>1057.1099999999999</v>
      </c>
      <c r="CP100" s="5">
        <v>20.494</v>
      </c>
      <c r="CQ100" s="5">
        <v>45.606200000000001</v>
      </c>
      <c r="CR100" s="8">
        <v>7.3790100000000004E-5</v>
      </c>
      <c r="CS100">
        <f t="shared" si="89"/>
        <v>72.008741376455561</v>
      </c>
      <c r="CT100">
        <f t="shared" si="90"/>
        <v>13.118776631735996</v>
      </c>
      <c r="CU100">
        <f t="shared" si="91"/>
        <v>8.5534778921442562</v>
      </c>
      <c r="CV100">
        <f t="shared" si="112"/>
        <v>3.0312079003089854E-4</v>
      </c>
      <c r="DD100" s="5" t="s">
        <v>130</v>
      </c>
      <c r="DE100" s="4">
        <v>18.630082400499571</v>
      </c>
      <c r="DF100" s="5">
        <v>1057.1099999999999</v>
      </c>
      <c r="DG100" s="5">
        <v>20.494</v>
      </c>
      <c r="DH100" s="5">
        <v>45.606200000000001</v>
      </c>
      <c r="DI100" s="8">
        <v>7.3790100000000004E-5</v>
      </c>
      <c r="DJ100">
        <f t="shared" si="92"/>
        <v>80.41596264319665</v>
      </c>
      <c r="DK100">
        <f t="shared" si="113"/>
        <v>13.361539005310203</v>
      </c>
      <c r="DL100">
        <f t="shared" si="114"/>
        <v>9.1626309160061492</v>
      </c>
      <c r="DM100">
        <f t="shared" si="93"/>
        <v>2.8601829327056958E-4</v>
      </c>
    </row>
    <row r="101" spans="16:117">
      <c r="P101" s="5" t="s">
        <v>131</v>
      </c>
      <c r="Q101" s="4">
        <v>20.204313780221415</v>
      </c>
      <c r="R101">
        <f t="shared" si="79"/>
        <v>0.20204313780221417</v>
      </c>
      <c r="T101">
        <f t="shared" si="75"/>
        <v>2.7538227674863665</v>
      </c>
      <c r="U101">
        <f t="shared" si="76"/>
        <v>0.39165409299266274</v>
      </c>
      <c r="V101">
        <f t="shared" si="77"/>
        <v>1.6426635497615008</v>
      </c>
      <c r="W101">
        <f t="shared" si="94"/>
        <v>-1.5440239978038894</v>
      </c>
      <c r="Y101" s="5" t="s">
        <v>131</v>
      </c>
      <c r="Z101" s="4">
        <v>20.204313780221415</v>
      </c>
      <c r="AA101">
        <f t="shared" si="95"/>
        <v>0.20204313780221417</v>
      </c>
      <c r="AC101">
        <f t="shared" si="80"/>
        <v>2.6357786044906479</v>
      </c>
      <c r="AD101">
        <f t="shared" si="81"/>
        <v>0.37486561984289418</v>
      </c>
      <c r="AE101">
        <f t="shared" si="82"/>
        <v>1.5722498520811063</v>
      </c>
      <c r="AF101">
        <f t="shared" si="96"/>
        <v>-1.4778385400402334</v>
      </c>
      <c r="AH101" s="5" t="s">
        <v>131</v>
      </c>
      <c r="AI101" s="4">
        <v>20.204313780221415</v>
      </c>
      <c r="AJ101">
        <f t="shared" si="97"/>
        <v>0.20204313780221417</v>
      </c>
      <c r="AL101">
        <f t="shared" si="83"/>
        <v>2.527438529291937</v>
      </c>
      <c r="AM101">
        <f t="shared" si="84"/>
        <v>0.35945728115541975</v>
      </c>
      <c r="AN101">
        <f t="shared" si="85"/>
        <v>1.5076246719102755</v>
      </c>
      <c r="AO101">
        <f t="shared" si="98"/>
        <v>-1.4170940077465386</v>
      </c>
      <c r="AS101">
        <f t="shared" si="99"/>
        <v>15.702544471740817</v>
      </c>
      <c r="AT101">
        <f t="shared" si="100"/>
        <v>1.4794258791057842</v>
      </c>
      <c r="AU101">
        <f t="shared" si="101"/>
        <v>5.168918865674299</v>
      </c>
      <c r="AV101">
        <f t="shared" si="102"/>
        <v>0.21352016570908844</v>
      </c>
      <c r="AY101">
        <f t="shared" si="103"/>
        <v>13.954173016350268</v>
      </c>
      <c r="AZ101">
        <f t="shared" si="104"/>
        <v>1.4547959057798658</v>
      </c>
      <c r="BA101">
        <f t="shared" si="105"/>
        <v>4.8174746155741008</v>
      </c>
      <c r="BB101">
        <f t="shared" si="106"/>
        <v>0.22813025026721551</v>
      </c>
      <c r="BE101">
        <f t="shared" si="86"/>
        <v>12.521391845882087</v>
      </c>
      <c r="BF101">
        <f t="shared" si="87"/>
        <v>1.4325517307274913</v>
      </c>
      <c r="BG101">
        <f t="shared" si="88"/>
        <v>4.5159910837216373</v>
      </c>
      <c r="BH101">
        <f t="shared" si="107"/>
        <v>0.24241745755921576</v>
      </c>
      <c r="BL101" s="5" t="s">
        <v>131</v>
      </c>
      <c r="BM101" s="5">
        <v>936.80899999999997</v>
      </c>
      <c r="BN101" s="5">
        <v>22.4664</v>
      </c>
      <c r="BO101" s="5">
        <v>42.010599999999997</v>
      </c>
      <c r="BP101" s="9">
        <v>-1.9375700000000002E-5</v>
      </c>
      <c r="BU101" s="5" t="s">
        <v>131</v>
      </c>
      <c r="BV101" s="4">
        <v>20.204313780221415</v>
      </c>
      <c r="BW101" s="5">
        <v>936.80899999999997</v>
      </c>
      <c r="BX101" s="5">
        <v>22.4664</v>
      </c>
      <c r="BY101" s="5">
        <v>42.010599999999997</v>
      </c>
      <c r="BZ101" t="s">
        <v>168</v>
      </c>
      <c r="CA101">
        <f t="shared" si="108"/>
        <v>59.6596941142841</v>
      </c>
      <c r="CB101">
        <f t="shared" si="109"/>
        <v>15.185890903557443</v>
      </c>
      <c r="CC101">
        <f t="shared" si="110"/>
        <v>8.1275409987538279</v>
      </c>
      <c r="CD101" t="e">
        <f t="shared" si="111"/>
        <v>#VALUE!</v>
      </c>
      <c r="CM101" s="5" t="s">
        <v>131</v>
      </c>
      <c r="CN101" s="4">
        <v>20.204313780221415</v>
      </c>
      <c r="CO101" s="5">
        <v>936.80899999999997</v>
      </c>
      <c r="CP101" s="5">
        <v>22.4664</v>
      </c>
      <c r="CQ101" s="5">
        <v>42.010599999999997</v>
      </c>
      <c r="CR101" t="s">
        <v>168</v>
      </c>
      <c r="CS101">
        <f t="shared" si="89"/>
        <v>67.134684291382214</v>
      </c>
      <c r="CT101">
        <f t="shared" si="90"/>
        <v>15.442990945150164</v>
      </c>
      <c r="CU101">
        <f t="shared" si="91"/>
        <v>8.7204611030407211</v>
      </c>
      <c r="CV101" t="e">
        <f t="shared" si="112"/>
        <v>#VALUE!</v>
      </c>
      <c r="DD101" s="5" t="s">
        <v>131</v>
      </c>
      <c r="DE101" s="4">
        <v>20.204313780221415</v>
      </c>
      <c r="DF101" s="5">
        <v>936.80899999999997</v>
      </c>
      <c r="DG101" s="5">
        <v>22.4664</v>
      </c>
      <c r="DH101" s="5">
        <v>42.010599999999997</v>
      </c>
      <c r="DI101" t="s">
        <v>168</v>
      </c>
      <c r="DJ101">
        <f t="shared" si="92"/>
        <v>74.816682644436895</v>
      </c>
      <c r="DK101">
        <f t="shared" si="113"/>
        <v>15.68278444548101</v>
      </c>
      <c r="DL101">
        <f t="shared" si="114"/>
        <v>9.3026312986824973</v>
      </c>
      <c r="DM101" t="e">
        <f t="shared" si="93"/>
        <v>#VALUE!</v>
      </c>
    </row>
    <row r="102" spans="16:117">
      <c r="P102" s="5" t="s">
        <v>132</v>
      </c>
      <c r="Q102" s="4">
        <v>21.023132907910362</v>
      </c>
      <c r="R102">
        <f t="shared" si="79"/>
        <v>0.21023132907910363</v>
      </c>
      <c r="T102">
        <f t="shared" si="75"/>
        <v>2.726255509841208</v>
      </c>
      <c r="U102">
        <f t="shared" si="76"/>
        <v>0.35294966325886074</v>
      </c>
      <c r="V102">
        <f t="shared" si="77"/>
        <v>1.5875290344711843</v>
      </c>
      <c r="W102">
        <f t="shared" si="94"/>
        <v>-1.5793100875896917</v>
      </c>
      <c r="Y102" s="5" t="s">
        <v>132</v>
      </c>
      <c r="Z102" s="4">
        <v>21.023132907910362</v>
      </c>
      <c r="AA102">
        <f t="shared" si="95"/>
        <v>0.21023132907910363</v>
      </c>
      <c r="AC102">
        <f t="shared" si="80"/>
        <v>2.6093930328614641</v>
      </c>
      <c r="AD102">
        <f t="shared" si="81"/>
        <v>0.33782027727551994</v>
      </c>
      <c r="AE102">
        <f t="shared" si="82"/>
        <v>1.5194787088227384</v>
      </c>
      <c r="AF102">
        <f t="shared" si="96"/>
        <v>-1.5116120717255888</v>
      </c>
      <c r="AH102" s="5" t="s">
        <v>132</v>
      </c>
      <c r="AI102" s="4">
        <v>21.023132907910362</v>
      </c>
      <c r="AJ102">
        <f t="shared" si="97"/>
        <v>0.21023132907910363</v>
      </c>
      <c r="AL102">
        <f t="shared" si="83"/>
        <v>2.5021375005031858</v>
      </c>
      <c r="AM102">
        <f t="shared" si="84"/>
        <v>0.32393463673601347</v>
      </c>
      <c r="AN102">
        <f t="shared" si="85"/>
        <v>1.4570226143327734</v>
      </c>
      <c r="AO102">
        <f t="shared" si="98"/>
        <v>-1.4494793245961397</v>
      </c>
      <c r="AS102">
        <f t="shared" si="99"/>
        <v>15.275580534100177</v>
      </c>
      <c r="AT102">
        <f t="shared" si="100"/>
        <v>1.4232594993854586</v>
      </c>
      <c r="AU102">
        <f t="shared" si="101"/>
        <v>4.891646891777917</v>
      </c>
      <c r="AV102">
        <f t="shared" si="102"/>
        <v>0.20611725201254899</v>
      </c>
      <c r="AY102">
        <f t="shared" si="103"/>
        <v>13.590799179348936</v>
      </c>
      <c r="AZ102">
        <f t="shared" si="104"/>
        <v>1.401888529537338</v>
      </c>
      <c r="BA102">
        <f t="shared" si="105"/>
        <v>4.5698423556180492</v>
      </c>
      <c r="BB102">
        <f t="shared" si="106"/>
        <v>0.22055414212351587</v>
      </c>
      <c r="BE102">
        <f t="shared" si="86"/>
        <v>12.208561897863767</v>
      </c>
      <c r="BF102">
        <f t="shared" si="87"/>
        <v>1.3825569357320606</v>
      </c>
      <c r="BG102">
        <f t="shared" si="88"/>
        <v>4.2931580930237487</v>
      </c>
      <c r="BH102">
        <f t="shared" si="107"/>
        <v>0.23469245487514365</v>
      </c>
      <c r="BL102" s="5" t="s">
        <v>132</v>
      </c>
      <c r="BM102" s="5">
        <v>1081.19</v>
      </c>
      <c r="BN102" s="5">
        <v>21.877099999999999</v>
      </c>
      <c r="BO102" s="5">
        <v>51.2943</v>
      </c>
      <c r="BP102" s="5">
        <v>1.38854E-3</v>
      </c>
      <c r="BU102" s="5" t="s">
        <v>132</v>
      </c>
      <c r="BV102" s="4">
        <v>21.023132907910362</v>
      </c>
      <c r="BW102" s="5">
        <v>1081.19</v>
      </c>
      <c r="BX102" s="5">
        <v>21.877099999999999</v>
      </c>
      <c r="BY102" s="5">
        <v>51.2943</v>
      </c>
      <c r="BZ102" s="5">
        <v>1.38854E-3</v>
      </c>
      <c r="CA102">
        <f t="shared" si="108"/>
        <v>70.778979403527373</v>
      </c>
      <c r="CB102">
        <f t="shared" si="109"/>
        <v>15.371125230111719</v>
      </c>
      <c r="CC102">
        <f t="shared" si="110"/>
        <v>10.486100312395317</v>
      </c>
      <c r="CD102">
        <f t="shared" si="111"/>
        <v>6.7366510393582282E-3</v>
      </c>
      <c r="CM102" s="5" t="s">
        <v>132</v>
      </c>
      <c r="CN102" s="4">
        <v>21.023132907910362</v>
      </c>
      <c r="CO102" s="5">
        <v>1081.19</v>
      </c>
      <c r="CP102" s="5">
        <v>21.877099999999999</v>
      </c>
      <c r="CQ102" s="5">
        <v>51.2943</v>
      </c>
      <c r="CR102" s="5">
        <v>1.38854E-3</v>
      </c>
      <c r="CS102">
        <f t="shared" si="89"/>
        <v>79.553084828363581</v>
      </c>
      <c r="CT102">
        <f t="shared" si="90"/>
        <v>15.605449034681842</v>
      </c>
      <c r="CU102">
        <f t="shared" si="91"/>
        <v>11.22452286279418</v>
      </c>
      <c r="CV102">
        <f t="shared" si="112"/>
        <v>6.2956877011286537E-3</v>
      </c>
      <c r="DD102" s="5" t="s">
        <v>132</v>
      </c>
      <c r="DE102" s="4">
        <v>21.023132907910362</v>
      </c>
      <c r="DF102" s="5">
        <v>1081.19</v>
      </c>
      <c r="DG102" s="5">
        <v>21.877099999999999</v>
      </c>
      <c r="DH102" s="5">
        <v>51.2943</v>
      </c>
      <c r="DI102" s="5">
        <v>1.38854E-3</v>
      </c>
      <c r="DJ102">
        <f t="shared" si="92"/>
        <v>88.55998020448132</v>
      </c>
      <c r="DK102">
        <f t="shared" si="113"/>
        <v>15.823652129318006</v>
      </c>
      <c r="DL102">
        <f t="shared" si="114"/>
        <v>11.947917800500214</v>
      </c>
      <c r="DM102">
        <f t="shared" si="93"/>
        <v>5.9164236904791128E-3</v>
      </c>
    </row>
    <row r="103" spans="16:117">
      <c r="P103" s="5" t="s">
        <v>133</v>
      </c>
      <c r="Q103" s="4">
        <v>22.697861002276017</v>
      </c>
      <c r="R103">
        <f t="shared" si="79"/>
        <v>0.22697861002276018</v>
      </c>
      <c r="T103">
        <f t="shared" si="75"/>
        <v>2.669872287586414</v>
      </c>
      <c r="U103">
        <f t="shared" si="76"/>
        <v>0.27378761921312939</v>
      </c>
      <c r="V103">
        <f t="shared" si="77"/>
        <v>1.4747625899615957</v>
      </c>
      <c r="W103">
        <f t="shared" si="94"/>
        <v>-1.6514806120758287</v>
      </c>
      <c r="Y103" s="5" t="s">
        <v>133</v>
      </c>
      <c r="Z103" s="4">
        <v>22.697861002276017</v>
      </c>
      <c r="AA103">
        <f t="shared" si="95"/>
        <v>0.22697861002276018</v>
      </c>
      <c r="AC103">
        <f t="shared" si="80"/>
        <v>2.5554267091655207</v>
      </c>
      <c r="AD103">
        <f t="shared" si="81"/>
        <v>0.2620515588064154</v>
      </c>
      <c r="AE103">
        <f t="shared" si="82"/>
        <v>1.4115460614308515</v>
      </c>
      <c r="AF103">
        <f t="shared" si="96"/>
        <v>-1.5806889660563965</v>
      </c>
      <c r="AH103" s="5" t="s">
        <v>133</v>
      </c>
      <c r="AI103" s="4">
        <v>22.697861002276017</v>
      </c>
      <c r="AJ103">
        <f t="shared" si="97"/>
        <v>0.22697861002276018</v>
      </c>
      <c r="AL103">
        <f t="shared" si="83"/>
        <v>2.4503893887456258</v>
      </c>
      <c r="AM103">
        <f t="shared" si="84"/>
        <v>0.25128028782839906</v>
      </c>
      <c r="AN103">
        <f t="shared" si="85"/>
        <v>1.3535263908176534</v>
      </c>
      <c r="AO103">
        <f t="shared" si="98"/>
        <v>-1.5157169076458168</v>
      </c>
      <c r="AS103">
        <f t="shared" si="99"/>
        <v>14.438125147241422</v>
      </c>
      <c r="AT103">
        <f t="shared" si="100"/>
        <v>1.3149355055437968</v>
      </c>
      <c r="AU103">
        <f t="shared" si="101"/>
        <v>4.3699981683327875</v>
      </c>
      <c r="AV103">
        <f t="shared" si="102"/>
        <v>0.19176576761010233</v>
      </c>
      <c r="AY103">
        <f t="shared" si="103"/>
        <v>12.876793131032567</v>
      </c>
      <c r="AZ103">
        <f t="shared" si="104"/>
        <v>1.2995935461941168</v>
      </c>
      <c r="BA103">
        <f t="shared" si="105"/>
        <v>4.1022929005609647</v>
      </c>
      <c r="BB103">
        <f t="shared" si="106"/>
        <v>0.20583323722806771</v>
      </c>
      <c r="BE103">
        <f t="shared" si="86"/>
        <v>11.592859969663703</v>
      </c>
      <c r="BF103">
        <f t="shared" si="87"/>
        <v>1.2856703915960634</v>
      </c>
      <c r="BG103">
        <f t="shared" si="88"/>
        <v>3.8710523332626647</v>
      </c>
      <c r="BH103">
        <f t="shared" si="107"/>
        <v>0.21965065915186591</v>
      </c>
      <c r="BL103" s="5" t="s">
        <v>133</v>
      </c>
      <c r="BM103" s="5">
        <v>1040.49</v>
      </c>
      <c r="BN103" s="5">
        <v>18.074999999999999</v>
      </c>
      <c r="BO103" s="5">
        <v>49.110799999999998</v>
      </c>
      <c r="BP103">
        <v>-5.7389299999999997E-3</v>
      </c>
      <c r="BU103" s="5" t="s">
        <v>133</v>
      </c>
      <c r="BV103" s="4">
        <v>22.697861002276017</v>
      </c>
      <c r="BW103" s="5">
        <v>1040.49</v>
      </c>
      <c r="BX103" s="5">
        <v>18.074999999999999</v>
      </c>
      <c r="BY103" s="5">
        <v>49.110799999999998</v>
      </c>
      <c r="BZ103" t="s">
        <v>168</v>
      </c>
      <c r="CA103">
        <f t="shared" si="108"/>
        <v>72.065450977116527</v>
      </c>
      <c r="CB103">
        <f t="shared" si="109"/>
        <v>13.745921319939574</v>
      </c>
      <c r="CC103">
        <f t="shared" si="110"/>
        <v>11.238174046818061</v>
      </c>
      <c r="CD103" t="e">
        <f t="shared" si="111"/>
        <v>#VALUE!</v>
      </c>
      <c r="CM103" s="5" t="s">
        <v>133</v>
      </c>
      <c r="CN103" s="4">
        <v>22.697861002276017</v>
      </c>
      <c r="CO103" s="5">
        <v>1040.49</v>
      </c>
      <c r="CP103" s="5">
        <v>18.074999999999999</v>
      </c>
      <c r="CQ103" s="5">
        <v>49.110799999999998</v>
      </c>
      <c r="CR103" t="s">
        <v>168</v>
      </c>
      <c r="CS103">
        <f t="shared" si="89"/>
        <v>80.803503590692927</v>
      </c>
      <c r="CT103">
        <f t="shared" si="90"/>
        <v>13.908194645112669</v>
      </c>
      <c r="CU103">
        <f t="shared" si="91"/>
        <v>11.971548885084335</v>
      </c>
      <c r="CV103" t="e">
        <f t="shared" si="112"/>
        <v>#VALUE!</v>
      </c>
      <c r="DD103" s="5" t="s">
        <v>133</v>
      </c>
      <c r="DE103" s="4">
        <v>22.697861002276017</v>
      </c>
      <c r="DF103" s="5">
        <v>1040.49</v>
      </c>
      <c r="DG103" s="5">
        <v>18.074999999999999</v>
      </c>
      <c r="DH103" s="5">
        <v>49.110799999999998</v>
      </c>
      <c r="DI103" t="s">
        <v>168</v>
      </c>
      <c r="DJ103">
        <f t="shared" si="92"/>
        <v>89.752658336490157</v>
      </c>
      <c r="DK103">
        <f t="shared" si="113"/>
        <v>14.058813299387911</v>
      </c>
      <c r="DL103">
        <f t="shared" si="114"/>
        <v>12.686679427712003</v>
      </c>
      <c r="DM103" t="e">
        <f t="shared" si="93"/>
        <v>#VALUE!</v>
      </c>
    </row>
    <row r="104" spans="16:117">
      <c r="P104" s="3" t="s">
        <v>134</v>
      </c>
      <c r="Q104" s="4">
        <v>21.929413399818547</v>
      </c>
      <c r="R104">
        <f t="shared" si="79"/>
        <v>0.21929413399818545</v>
      </c>
      <c r="T104">
        <f t="shared" ref="T104:T118" si="115">((-25*(R104))+(25.5))/(0.008314*893.15)</f>
        <v>2.6957436825348191</v>
      </c>
      <c r="U104">
        <f t="shared" ref="U104:U118" si="116">((-35.1*(R104))+(10))/(0.008314*893.15)</f>
        <v>0.31011105772069009</v>
      </c>
      <c r="V104">
        <f t="shared" ref="V104:V118" si="117">((-50*(R104))+(22.3))/(0.008314*893.15)</f>
        <v>1.5265053798584056</v>
      </c>
      <c r="W104">
        <f t="shared" si="94"/>
        <v>-1.61836522654187</v>
      </c>
      <c r="Y104" s="3" t="s">
        <v>134</v>
      </c>
      <c r="Z104" s="4">
        <v>21.929413399818547</v>
      </c>
      <c r="AA104">
        <f t="shared" si="95"/>
        <v>0.21929413399818545</v>
      </c>
      <c r="AC104">
        <f t="shared" si="80"/>
        <v>2.5801891122070124</v>
      </c>
      <c r="AD104">
        <f t="shared" si="81"/>
        <v>0.29681797267666971</v>
      </c>
      <c r="AE104">
        <f t="shared" si="82"/>
        <v>1.4610708675138349</v>
      </c>
      <c r="AF104">
        <f t="shared" si="96"/>
        <v>-1.5489930901632869</v>
      </c>
      <c r="AH104" s="3" t="s">
        <v>134</v>
      </c>
      <c r="AI104" s="4">
        <v>21.929413399818547</v>
      </c>
      <c r="AJ104">
        <f t="shared" si="97"/>
        <v>0.21929413399818545</v>
      </c>
      <c r="AL104">
        <f t="shared" si="83"/>
        <v>2.474133967071853</v>
      </c>
      <c r="AM104">
        <f t="shared" si="84"/>
        <v>0.28461767579842201</v>
      </c>
      <c r="AN104">
        <f t="shared" si="85"/>
        <v>1.4010155474701074</v>
      </c>
      <c r="AO104">
        <f t="shared" si="98"/>
        <v>-1.4853238473882457</v>
      </c>
      <c r="AS104">
        <f t="shared" si="99"/>
        <v>14.816533454216183</v>
      </c>
      <c r="AT104">
        <f t="shared" si="100"/>
        <v>1.3635765414261143</v>
      </c>
      <c r="AU104">
        <f t="shared" si="101"/>
        <v>4.6020662151809146</v>
      </c>
      <c r="AV104">
        <f t="shared" si="102"/>
        <v>0.19822248320901323</v>
      </c>
      <c r="AY104">
        <f t="shared" si="103"/>
        <v>13.199634135584297</v>
      </c>
      <c r="AZ104">
        <f t="shared" si="104"/>
        <v>1.3455703465861752</v>
      </c>
      <c r="BA104">
        <f t="shared" si="105"/>
        <v>4.3105731103466542</v>
      </c>
      <c r="BB104">
        <f t="shared" si="106"/>
        <v>0.21246179603118651</v>
      </c>
      <c r="BE104">
        <f t="shared" si="86"/>
        <v>11.87142161792846</v>
      </c>
      <c r="BF104">
        <f t="shared" si="87"/>
        <v>1.3292537250902503</v>
      </c>
      <c r="BG104">
        <f t="shared" si="88"/>
        <v>4.0593203067580497</v>
      </c>
      <c r="BH104">
        <f t="shared" si="107"/>
        <v>0.22642900036118491</v>
      </c>
      <c r="BL104" s="3" t="s">
        <v>134</v>
      </c>
      <c r="BM104" s="3">
        <v>935.68600000000004</v>
      </c>
      <c r="BN104" s="3">
        <v>21.6312</v>
      </c>
      <c r="BO104" s="3">
        <v>44.563000000000002</v>
      </c>
      <c r="BP104">
        <v>-3.80161E-3</v>
      </c>
      <c r="BU104" s="3" t="s">
        <v>134</v>
      </c>
      <c r="BV104" s="4">
        <v>21.929413399818547</v>
      </c>
      <c r="BW104" s="3">
        <v>935.68600000000004</v>
      </c>
      <c r="BX104" s="3">
        <v>21.6312</v>
      </c>
      <c r="BY104" s="3">
        <v>44.563000000000002</v>
      </c>
      <c r="BZ104" t="s">
        <v>168</v>
      </c>
      <c r="CA104">
        <f t="shared" si="108"/>
        <v>63.151478913155756</v>
      </c>
      <c r="CB104">
        <f t="shared" si="109"/>
        <v>15.863575929061325</v>
      </c>
      <c r="CC104">
        <f t="shared" si="110"/>
        <v>9.6832591962712904</v>
      </c>
      <c r="CD104" t="e">
        <f t="shared" si="111"/>
        <v>#VALUE!</v>
      </c>
      <c r="CM104" s="3" t="s">
        <v>134</v>
      </c>
      <c r="CN104" s="4">
        <v>21.929413399818547</v>
      </c>
      <c r="CO104" s="3">
        <v>935.68600000000004</v>
      </c>
      <c r="CP104" s="3">
        <v>21.6312</v>
      </c>
      <c r="CQ104" s="3">
        <v>44.563000000000002</v>
      </c>
      <c r="CR104" t="s">
        <v>168</v>
      </c>
      <c r="CS104">
        <f t="shared" si="89"/>
        <v>70.887267812789332</v>
      </c>
      <c r="CT104">
        <f t="shared" si="90"/>
        <v>16.075859619588204</v>
      </c>
      <c r="CU104">
        <f t="shared" si="91"/>
        <v>10.338068479348044</v>
      </c>
      <c r="CV104" t="e">
        <f t="shared" si="112"/>
        <v>#VALUE!</v>
      </c>
      <c r="DD104" s="3" t="s">
        <v>134</v>
      </c>
      <c r="DE104" s="4">
        <v>21.929413399818547</v>
      </c>
      <c r="DF104" s="3">
        <v>935.68600000000004</v>
      </c>
      <c r="DG104" s="3">
        <v>21.6312</v>
      </c>
      <c r="DH104" s="3">
        <v>44.563000000000002</v>
      </c>
      <c r="DI104" t="s">
        <v>168</v>
      </c>
      <c r="DJ104">
        <f t="shared" si="92"/>
        <v>78.818361449391048</v>
      </c>
      <c r="DK104">
        <f t="shared" si="113"/>
        <v>16.273191183670626</v>
      </c>
      <c r="DL104">
        <f t="shared" si="114"/>
        <v>10.977946215727421</v>
      </c>
      <c r="DM104" t="e">
        <f t="shared" si="93"/>
        <v>#VALUE!</v>
      </c>
    </row>
    <row r="105" spans="16:117">
      <c r="P105" s="3" t="s">
        <v>135</v>
      </c>
      <c r="Q105" s="4">
        <v>21.231290888038849</v>
      </c>
      <c r="R105">
        <f t="shared" si="79"/>
        <v>0.21231290888038848</v>
      </c>
      <c r="T105">
        <f t="shared" si="115"/>
        <v>2.7192474362935206</v>
      </c>
      <c r="U105">
        <f t="shared" si="116"/>
        <v>0.34311032799790708</v>
      </c>
      <c r="V105">
        <f t="shared" si="117"/>
        <v>1.5735128873758089</v>
      </c>
      <c r="W105">
        <f t="shared" si="94"/>
        <v>-1.588280421730732</v>
      </c>
      <c r="Y105" s="3" t="s">
        <v>135</v>
      </c>
      <c r="Z105" s="4">
        <v>21.231290888038849</v>
      </c>
      <c r="AA105">
        <f t="shared" si="95"/>
        <v>0.21231290888038848</v>
      </c>
      <c r="AC105">
        <f t="shared" si="80"/>
        <v>2.6026853643310917</v>
      </c>
      <c r="AD105">
        <f t="shared" si="81"/>
        <v>0.32840271065887666</v>
      </c>
      <c r="AE105">
        <f t="shared" si="82"/>
        <v>1.5060633717619929</v>
      </c>
      <c r="AF105">
        <f t="shared" si="96"/>
        <v>-1.5201978874444657</v>
      </c>
      <c r="AH105" s="3" t="s">
        <v>135</v>
      </c>
      <c r="AI105" s="4">
        <v>21.231290888038849</v>
      </c>
      <c r="AJ105">
        <f t="shared" si="97"/>
        <v>0.21231290888038848</v>
      </c>
      <c r="AL105">
        <f t="shared" si="83"/>
        <v>2.4957055415152425</v>
      </c>
      <c r="AM105">
        <f t="shared" si="84"/>
        <v>0.31490416631694063</v>
      </c>
      <c r="AN105">
        <f t="shared" si="85"/>
        <v>1.4441586963568862</v>
      </c>
      <c r="AO105">
        <f t="shared" si="98"/>
        <v>-1.4577122321007074</v>
      </c>
      <c r="AS105">
        <f t="shared" si="99"/>
        <v>15.168902383005472</v>
      </c>
      <c r="AT105">
        <f t="shared" si="100"/>
        <v>1.409324241271372</v>
      </c>
      <c r="AU105">
        <f t="shared" si="101"/>
        <v>4.8235631002210129</v>
      </c>
      <c r="AV105">
        <f t="shared" si="102"/>
        <v>0.20427657945645014</v>
      </c>
      <c r="AY105">
        <f t="shared" si="103"/>
        <v>13.499941665096593</v>
      </c>
      <c r="AZ105">
        <f t="shared" si="104"/>
        <v>1.3887481233655807</v>
      </c>
      <c r="BA105">
        <f t="shared" si="105"/>
        <v>4.5089457675307596</v>
      </c>
      <c r="BB105">
        <f t="shared" si="106"/>
        <v>0.21866861089786663</v>
      </c>
      <c r="BE105">
        <f t="shared" si="86"/>
        <v>12.130288922564958</v>
      </c>
      <c r="BF105">
        <f t="shared" si="87"/>
        <v>1.370128000252576</v>
      </c>
      <c r="BG105">
        <f t="shared" si="88"/>
        <v>4.2382849579123612</v>
      </c>
      <c r="BH105">
        <f t="shared" si="107"/>
        <v>0.23276818563648916</v>
      </c>
      <c r="BL105" s="3" t="s">
        <v>135</v>
      </c>
      <c r="BM105" s="3">
        <v>933.18399999999997</v>
      </c>
      <c r="BN105" s="3">
        <v>18.886600000000001</v>
      </c>
      <c r="BO105" s="3">
        <v>48.066699999999997</v>
      </c>
      <c r="BP105" s="3">
        <v>2.4893099999999998E-4</v>
      </c>
      <c r="BU105" s="3" t="s">
        <v>135</v>
      </c>
      <c r="BV105" s="4">
        <v>21.231290888038849</v>
      </c>
      <c r="BW105" s="3">
        <v>933.18399999999997</v>
      </c>
      <c r="BX105" s="3">
        <v>18.886600000000001</v>
      </c>
      <c r="BY105" s="3">
        <v>48.066699999999997</v>
      </c>
      <c r="BZ105" s="3">
        <v>2.4893099999999998E-4</v>
      </c>
      <c r="CA105">
        <f t="shared" si="108"/>
        <v>61.519546796312412</v>
      </c>
      <c r="CB105">
        <f t="shared" si="109"/>
        <v>13.401174440143116</v>
      </c>
      <c r="CC105">
        <f t="shared" si="110"/>
        <v>9.9649779636546292</v>
      </c>
      <c r="CD105">
        <f t="shared" si="111"/>
        <v>1.2185978474006597E-3</v>
      </c>
      <c r="CM105" s="3" t="s">
        <v>135</v>
      </c>
      <c r="CN105" s="4">
        <v>21.231290888038849</v>
      </c>
      <c r="CO105" s="3">
        <v>933.18399999999997</v>
      </c>
      <c r="CP105" s="3">
        <v>18.886600000000001</v>
      </c>
      <c r="CQ105" s="3">
        <v>48.066699999999997</v>
      </c>
      <c r="CR105" s="3">
        <v>2.4893099999999998E-4</v>
      </c>
      <c r="CS105">
        <f t="shared" si="89"/>
        <v>69.125039437222114</v>
      </c>
      <c r="CT105">
        <f t="shared" si="90"/>
        <v>13.599730348674756</v>
      </c>
      <c r="CU105">
        <f t="shared" si="91"/>
        <v>10.660296769620015</v>
      </c>
      <c r="CV105">
        <f t="shared" si="112"/>
        <v>1.138393841612082E-3</v>
      </c>
      <c r="DD105" s="3" t="s">
        <v>135</v>
      </c>
      <c r="DE105" s="4">
        <v>21.231290888038849</v>
      </c>
      <c r="DF105" s="3">
        <v>933.18399999999997</v>
      </c>
      <c r="DG105" s="3">
        <v>18.886600000000001</v>
      </c>
      <c r="DH105" s="3">
        <v>48.066699999999997</v>
      </c>
      <c r="DI105" s="3">
        <v>2.4893099999999998E-4</v>
      </c>
      <c r="DJ105">
        <f t="shared" si="92"/>
        <v>76.930071984029681</v>
      </c>
      <c r="DK105">
        <f t="shared" si="113"/>
        <v>13.784551513813566</v>
      </c>
      <c r="DL105">
        <f t="shared" si="114"/>
        <v>11.341073211763483</v>
      </c>
      <c r="DM105">
        <f t="shared" si="93"/>
        <v>1.0694373860384513E-3</v>
      </c>
    </row>
    <row r="106" spans="16:117">
      <c r="P106" s="6" t="s">
        <v>136</v>
      </c>
      <c r="Q106" s="4">
        <v>20.586268400916442</v>
      </c>
      <c r="R106">
        <f t="shared" si="79"/>
        <v>0.20586268400916441</v>
      </c>
      <c r="T106">
        <f t="shared" si="115"/>
        <v>2.7409634667184704</v>
      </c>
      <c r="U106">
        <f t="shared" si="116"/>
        <v>0.37359963471453672</v>
      </c>
      <c r="V106">
        <f t="shared" si="117"/>
        <v>1.6169449482257086</v>
      </c>
      <c r="W106">
        <f t="shared" si="94"/>
        <v>-1.5604839027867963</v>
      </c>
      <c r="Y106" s="6" t="s">
        <v>136</v>
      </c>
      <c r="Z106" s="4">
        <v>20.586268400916442</v>
      </c>
      <c r="AA106">
        <f t="shared" si="95"/>
        <v>0.20586268400916441</v>
      </c>
      <c r="AC106">
        <f t="shared" si="80"/>
        <v>2.6234705248883907</v>
      </c>
      <c r="AD106">
        <f t="shared" si="81"/>
        <v>0.35758507608132506</v>
      </c>
      <c r="AE106">
        <f t="shared" si="82"/>
        <v>1.5476336928765917</v>
      </c>
      <c r="AF106">
        <f t="shared" si="96"/>
        <v>-1.4935928819311226</v>
      </c>
      <c r="AH106" s="6" t="s">
        <v>136</v>
      </c>
      <c r="AI106" s="4">
        <v>20.586268400916442</v>
      </c>
      <c r="AJ106">
        <f t="shared" si="97"/>
        <v>0.20586268400916441</v>
      </c>
      <c r="AL106">
        <f t="shared" si="83"/>
        <v>2.5156363564708442</v>
      </c>
      <c r="AM106">
        <f t="shared" si="84"/>
        <v>0.34288703051460567</v>
      </c>
      <c r="AN106">
        <f t="shared" si="85"/>
        <v>1.48402032626809</v>
      </c>
      <c r="AO106">
        <f t="shared" si="98"/>
        <v>-1.432200788957537</v>
      </c>
      <c r="AS106">
        <f t="shared" si="99"/>
        <v>15.50191348139599</v>
      </c>
      <c r="AT106">
        <f t="shared" si="100"/>
        <v>1.4529553211205843</v>
      </c>
      <c r="AU106">
        <f t="shared" si="101"/>
        <v>5.0376764211394702</v>
      </c>
      <c r="AV106">
        <f t="shared" si="102"/>
        <v>0.21003441036926787</v>
      </c>
      <c r="AY106">
        <f t="shared" si="103"/>
        <v>13.783476571673999</v>
      </c>
      <c r="AZ106">
        <f t="shared" si="104"/>
        <v>1.4298722091978995</v>
      </c>
      <c r="BA106">
        <f t="shared" si="105"/>
        <v>4.7003345774628871</v>
      </c>
      <c r="BB106">
        <f t="shared" si="106"/>
        <v>0.22456437110235491</v>
      </c>
      <c r="BE106">
        <f t="shared" si="86"/>
        <v>12.374480855088771</v>
      </c>
      <c r="BF106">
        <f t="shared" si="87"/>
        <v>1.4090095778482232</v>
      </c>
      <c r="BG106">
        <f t="shared" si="88"/>
        <v>4.4106423050996666</v>
      </c>
      <c r="BH106">
        <f t="shared" si="107"/>
        <v>0.23878283292835994</v>
      </c>
      <c r="BL106" s="6" t="s">
        <v>136</v>
      </c>
      <c r="BM106" s="6">
        <v>973.34100000000001</v>
      </c>
      <c r="BN106" s="6">
        <v>18.080300000000001</v>
      </c>
      <c r="BO106" s="6">
        <v>48.144500000000001</v>
      </c>
      <c r="BP106" s="6">
        <v>2.2127800000000001E-3</v>
      </c>
      <c r="BU106" s="6" t="s">
        <v>136</v>
      </c>
      <c r="BV106" s="4">
        <v>20.586268400916442</v>
      </c>
      <c r="BW106" s="6">
        <v>973.34100000000001</v>
      </c>
      <c r="BX106" s="6">
        <v>18.080300000000001</v>
      </c>
      <c r="BY106" s="6">
        <v>48.144500000000001</v>
      </c>
      <c r="BZ106" s="6">
        <v>2.2127800000000001E-3</v>
      </c>
      <c r="CA106">
        <f t="shared" si="108"/>
        <v>62.788442289277178</v>
      </c>
      <c r="CB106">
        <f t="shared" si="109"/>
        <v>12.443810031306167</v>
      </c>
      <c r="CC106">
        <f t="shared" si="110"/>
        <v>9.5568861465521078</v>
      </c>
      <c r="CD106">
        <f t="shared" si="111"/>
        <v>1.0535321312872707E-2</v>
      </c>
      <c r="CM106" s="6" t="s">
        <v>136</v>
      </c>
      <c r="CN106" s="4">
        <v>20.586268400916442</v>
      </c>
      <c r="CO106" s="6">
        <v>973.34100000000001</v>
      </c>
      <c r="CP106" s="6">
        <v>18.080300000000001</v>
      </c>
      <c r="CQ106" s="6">
        <v>48.144500000000001</v>
      </c>
      <c r="CR106" s="6">
        <v>2.2127800000000001E-3</v>
      </c>
      <c r="CS106">
        <f t="shared" si="89"/>
        <v>70.616509190452234</v>
      </c>
      <c r="CT106">
        <f t="shared" si="90"/>
        <v>12.644696416711476</v>
      </c>
      <c r="CU106">
        <f t="shared" si="91"/>
        <v>10.242781488543969</v>
      </c>
      <c r="CV106">
        <f t="shared" si="112"/>
        <v>9.8536557207974454E-3</v>
      </c>
      <c r="DD106" s="6" t="s">
        <v>136</v>
      </c>
      <c r="DE106" s="4">
        <v>20.586268400916442</v>
      </c>
      <c r="DF106" s="6">
        <v>973.34100000000001</v>
      </c>
      <c r="DG106" s="6">
        <v>18.080300000000001</v>
      </c>
      <c r="DH106" s="6">
        <v>48.144500000000001</v>
      </c>
      <c r="DI106" s="6">
        <v>2.2127800000000001E-3</v>
      </c>
      <c r="DJ106">
        <f t="shared" si="92"/>
        <v>78.657117934748101</v>
      </c>
      <c r="DK106">
        <f t="shared" si="113"/>
        <v>12.83192129013873</v>
      </c>
      <c r="DL106">
        <f t="shared" si="114"/>
        <v>10.915530362626422</v>
      </c>
      <c r="DM106">
        <f t="shared" si="93"/>
        <v>9.266914094548339E-3</v>
      </c>
    </row>
    <row r="107" spans="16:117">
      <c r="P107" s="6" t="s">
        <v>137</v>
      </c>
      <c r="Q107" s="4">
        <v>20.816981189209578</v>
      </c>
      <c r="R107">
        <f t="shared" si="79"/>
        <v>0.20816981189209577</v>
      </c>
      <c r="T107">
        <f t="shared" si="115"/>
        <v>2.7331960384039165</v>
      </c>
      <c r="U107">
        <f t="shared" si="116"/>
        <v>0.36269416536090265</v>
      </c>
      <c r="V107">
        <f t="shared" si="117"/>
        <v>1.6014100915966001</v>
      </c>
      <c r="W107">
        <f t="shared" si="94"/>
        <v>-1.5704262110294256</v>
      </c>
      <c r="Y107" s="6" t="s">
        <v>137</v>
      </c>
      <c r="Z107" s="4">
        <v>20.816981189209578</v>
      </c>
      <c r="AA107">
        <f t="shared" si="95"/>
        <v>0.20816981189209577</v>
      </c>
      <c r="AC107">
        <f t="shared" si="80"/>
        <v>2.6160360517606578</v>
      </c>
      <c r="AD107">
        <f t="shared" si="81"/>
        <v>0.34714707580998788</v>
      </c>
      <c r="AE107">
        <f t="shared" si="82"/>
        <v>1.5327647466211256</v>
      </c>
      <c r="AF107">
        <f t="shared" si="96"/>
        <v>-1.503109007534621</v>
      </c>
      <c r="AH107" s="6" t="s">
        <v>137</v>
      </c>
      <c r="AI107" s="4">
        <v>20.816981189209578</v>
      </c>
      <c r="AJ107">
        <f t="shared" si="97"/>
        <v>0.20816981189209577</v>
      </c>
      <c r="AL107">
        <f t="shared" si="83"/>
        <v>2.5085074671946339</v>
      </c>
      <c r="AM107">
        <f t="shared" si="84"/>
        <v>0.33287806997080638</v>
      </c>
      <c r="AN107">
        <f t="shared" si="85"/>
        <v>1.4697625477156693</v>
      </c>
      <c r="AO107">
        <f t="shared" si="98"/>
        <v>-1.4413257672310864</v>
      </c>
      <c r="AS107">
        <f t="shared" si="99"/>
        <v>15.381969909285027</v>
      </c>
      <c r="AT107">
        <f t="shared" si="100"/>
        <v>1.4371962476247018</v>
      </c>
      <c r="AU107">
        <f t="shared" si="101"/>
        <v>4.9600215803113761</v>
      </c>
      <c r="AV107">
        <f t="shared" si="102"/>
        <v>0.20795653009930806</v>
      </c>
      <c r="AY107">
        <f t="shared" si="103"/>
        <v>13.681383659236515</v>
      </c>
      <c r="AZ107">
        <f t="shared" si="104"/>
        <v>1.4150248259892053</v>
      </c>
      <c r="BA107">
        <f t="shared" si="105"/>
        <v>4.6309625776075505</v>
      </c>
      <c r="BB107">
        <f t="shared" si="106"/>
        <v>0.22243752406264602</v>
      </c>
      <c r="BE107">
        <f t="shared" si="86"/>
        <v>12.286578247475651</v>
      </c>
      <c r="BF107">
        <f t="shared" si="87"/>
        <v>1.3949771984893302</v>
      </c>
      <c r="BG107">
        <f t="shared" si="88"/>
        <v>4.3482025278464391</v>
      </c>
      <c r="BH107">
        <f t="shared" si="107"/>
        <v>0.23661385575061428</v>
      </c>
      <c r="BL107" s="6" t="s">
        <v>137</v>
      </c>
      <c r="BM107" s="6">
        <v>890.93299999999999</v>
      </c>
      <c r="BN107" s="6">
        <v>17.727900000000002</v>
      </c>
      <c r="BO107" s="6">
        <v>47.918999999999997</v>
      </c>
      <c r="BP107">
        <v>-4.72209E-3</v>
      </c>
      <c r="BU107" s="6" t="s">
        <v>137</v>
      </c>
      <c r="BV107" s="4">
        <v>20.816981189209578</v>
      </c>
      <c r="BW107" s="6">
        <v>890.93299999999999</v>
      </c>
      <c r="BX107" s="6">
        <v>17.727900000000002</v>
      </c>
      <c r="BY107" s="6">
        <v>47.918999999999997</v>
      </c>
      <c r="BZ107" t="s">
        <v>168</v>
      </c>
      <c r="CA107">
        <f t="shared" si="108"/>
        <v>57.920604789520851</v>
      </c>
      <c r="CB107">
        <f t="shared" si="109"/>
        <v>12.335058645817817</v>
      </c>
      <c r="CC107">
        <f t="shared" si="110"/>
        <v>9.6610466757267162</v>
      </c>
      <c r="CD107" t="e">
        <f t="shared" si="111"/>
        <v>#VALUE!</v>
      </c>
      <c r="CM107" s="6" t="s">
        <v>137</v>
      </c>
      <c r="CN107" s="4">
        <v>20.816981189209578</v>
      </c>
      <c r="CO107" s="6">
        <v>890.93299999999999</v>
      </c>
      <c r="CP107" s="6">
        <v>17.727900000000002</v>
      </c>
      <c r="CQ107" s="6">
        <v>47.918999999999997</v>
      </c>
      <c r="CR107" t="s">
        <v>168</v>
      </c>
      <c r="CS107">
        <f t="shared" si="89"/>
        <v>65.120094735338938</v>
      </c>
      <c r="CT107">
        <f t="shared" si="90"/>
        <v>12.528331428819214</v>
      </c>
      <c r="CU107">
        <f t="shared" si="91"/>
        <v>10.347524774159572</v>
      </c>
      <c r="CV107" t="e">
        <f t="shared" si="112"/>
        <v>#VALUE!</v>
      </c>
      <c r="DD107" s="6" t="s">
        <v>137</v>
      </c>
      <c r="DE107" s="4">
        <v>20.816981189209578</v>
      </c>
      <c r="DF107" s="6">
        <v>890.93299999999999</v>
      </c>
      <c r="DG107" s="6">
        <v>17.727900000000002</v>
      </c>
      <c r="DH107" s="6">
        <v>47.918999999999997</v>
      </c>
      <c r="DI107" t="s">
        <v>168</v>
      </c>
      <c r="DJ107">
        <f t="shared" si="92"/>
        <v>72.512703053272574</v>
      </c>
      <c r="DK107">
        <f t="shared" si="113"/>
        <v>12.708379763624929</v>
      </c>
      <c r="DL107">
        <f t="shared" si="114"/>
        <v>11.020415836916671</v>
      </c>
      <c r="DM107" t="e">
        <f t="shared" si="93"/>
        <v>#VALUE!</v>
      </c>
    </row>
    <row r="108" spans="16:117">
      <c r="P108" s="6" t="s">
        <v>138</v>
      </c>
      <c r="Q108" s="4">
        <v>20.474941593150451</v>
      </c>
      <c r="R108">
        <f t="shared" si="79"/>
        <v>0.2047494159315045</v>
      </c>
      <c r="T108">
        <f t="shared" si="115"/>
        <v>2.7447115164265421</v>
      </c>
      <c r="U108">
        <f t="shared" si="116"/>
        <v>0.37886189650466945</v>
      </c>
      <c r="V108">
        <f t="shared" si="117"/>
        <v>1.624441047641852</v>
      </c>
      <c r="W108">
        <f t="shared" si="94"/>
        <v>-1.5556863991604646</v>
      </c>
      <c r="Y108" s="6" t="s">
        <v>138</v>
      </c>
      <c r="Z108" s="4">
        <v>20.474941593150451</v>
      </c>
      <c r="AA108">
        <f t="shared" si="95"/>
        <v>0.2047494159315045</v>
      </c>
      <c r="AC108">
        <f t="shared" si="80"/>
        <v>2.6270579123360296</v>
      </c>
      <c r="AD108">
        <f t="shared" si="81"/>
        <v>0.36262176805781016</v>
      </c>
      <c r="AE108">
        <f t="shared" si="82"/>
        <v>1.5548084677718697</v>
      </c>
      <c r="AF108">
        <f t="shared" si="96"/>
        <v>-1.489001025998145</v>
      </c>
      <c r="AH108" s="6" t="s">
        <v>138</v>
      </c>
      <c r="AI108" s="4">
        <v>20.474941593150451</v>
      </c>
      <c r="AJ108">
        <f t="shared" si="97"/>
        <v>0.2047494159315045</v>
      </c>
      <c r="AL108">
        <f t="shared" si="83"/>
        <v>2.5190762892630802</v>
      </c>
      <c r="AM108">
        <f t="shared" si="84"/>
        <v>0.34771669615490475</v>
      </c>
      <c r="AN108">
        <f t="shared" si="85"/>
        <v>1.4909001918525615</v>
      </c>
      <c r="AO108">
        <f t="shared" si="98"/>
        <v>-1.4277976749834755</v>
      </c>
      <c r="AS108">
        <f t="shared" si="99"/>
        <v>15.560124444340806</v>
      </c>
      <c r="AT108">
        <f t="shared" si="100"/>
        <v>1.4606213049063237</v>
      </c>
      <c r="AU108">
        <f t="shared" si="101"/>
        <v>5.0755812360552852</v>
      </c>
      <c r="AV108">
        <f t="shared" si="102"/>
        <v>0.21104447216493138</v>
      </c>
      <c r="AY108">
        <f t="shared" si="103"/>
        <v>13.83301204084812</v>
      </c>
      <c r="AZ108">
        <f t="shared" si="104"/>
        <v>1.4370922022587065</v>
      </c>
      <c r="BA108">
        <f t="shared" si="105"/>
        <v>4.734179690333689</v>
      </c>
      <c r="BB108">
        <f t="shared" si="106"/>
        <v>0.22559790945572208</v>
      </c>
      <c r="BE108">
        <f t="shared" si="86"/>
        <v>12.417121536059721</v>
      </c>
      <c r="BF108">
        <f t="shared" si="87"/>
        <v>1.4158310825269145</v>
      </c>
      <c r="BG108">
        <f t="shared" si="88"/>
        <v>4.4410915545683904</v>
      </c>
      <c r="BH108">
        <f t="shared" si="107"/>
        <v>0.2398365390484781</v>
      </c>
      <c r="BL108" s="6" t="s">
        <v>138</v>
      </c>
      <c r="BM108" s="6">
        <v>851.04700000000003</v>
      </c>
      <c r="BN108" s="6">
        <v>16.642399999999999</v>
      </c>
      <c r="BO108" s="6">
        <v>42.700600000000001</v>
      </c>
      <c r="BP108">
        <v>-7.1281399999999998E-3</v>
      </c>
      <c r="BU108" s="6" t="s">
        <v>138</v>
      </c>
      <c r="BV108" s="4">
        <v>20.474941593150451</v>
      </c>
      <c r="BW108" s="6">
        <v>851.04700000000003</v>
      </c>
      <c r="BX108" s="6">
        <v>16.642399999999999</v>
      </c>
      <c r="BY108" s="6">
        <v>42.700600000000001</v>
      </c>
      <c r="BZ108" t="s">
        <v>168</v>
      </c>
      <c r="CA108">
        <f t="shared" si="108"/>
        <v>54.694099847609159</v>
      </c>
      <c r="CB108">
        <f t="shared" si="109"/>
        <v>11.39405535445572</v>
      </c>
      <c r="CC108">
        <f t="shared" si="110"/>
        <v>8.4129478012623995</v>
      </c>
      <c r="CD108" t="e">
        <f t="shared" si="111"/>
        <v>#VALUE!</v>
      </c>
      <c r="CM108" s="6" t="s">
        <v>138</v>
      </c>
      <c r="CN108" s="4">
        <v>20.474941593150451</v>
      </c>
      <c r="CO108" s="6">
        <v>851.04700000000003</v>
      </c>
      <c r="CP108" s="6">
        <v>16.642399999999999</v>
      </c>
      <c r="CQ108" s="6">
        <v>42.700600000000001</v>
      </c>
      <c r="CR108" t="s">
        <v>168</v>
      </c>
      <c r="CS108">
        <f t="shared" si="89"/>
        <v>61.522898808076313</v>
      </c>
      <c r="CT108">
        <f t="shared" si="90"/>
        <v>11.58060698808525</v>
      </c>
      <c r="CU108">
        <f t="shared" si="91"/>
        <v>9.0196407388563333</v>
      </c>
      <c r="CV108" t="e">
        <f t="shared" si="112"/>
        <v>#VALUE!</v>
      </c>
      <c r="DD108" s="6" t="s">
        <v>138</v>
      </c>
      <c r="DE108" s="4">
        <v>20.474941593150451</v>
      </c>
      <c r="DF108" s="6">
        <v>851.04700000000003</v>
      </c>
      <c r="DG108" s="6">
        <v>16.642399999999999</v>
      </c>
      <c r="DH108" s="6">
        <v>42.700600000000001</v>
      </c>
      <c r="DI108" t="s">
        <v>168</v>
      </c>
      <c r="DJ108">
        <f t="shared" si="92"/>
        <v>68.538187173938184</v>
      </c>
      <c r="DK108">
        <f t="shared" si="113"/>
        <v>11.754509563596638</v>
      </c>
      <c r="DL108">
        <f t="shared" si="114"/>
        <v>9.6148884740003702</v>
      </c>
      <c r="DM108" t="e">
        <f t="shared" si="93"/>
        <v>#VALUE!</v>
      </c>
    </row>
    <row r="109" spans="16:117">
      <c r="P109" s="6" t="s">
        <v>139</v>
      </c>
      <c r="Q109" s="4">
        <v>26.206043791835416</v>
      </c>
      <c r="R109">
        <f t="shared" si="79"/>
        <v>0.26206043791835415</v>
      </c>
      <c r="T109">
        <f t="shared" si="115"/>
        <v>2.5517619802477802</v>
      </c>
      <c r="U109">
        <f t="shared" si="116"/>
        <v>0.10796074770968764</v>
      </c>
      <c r="V109">
        <f t="shared" si="117"/>
        <v>1.2385419752843281</v>
      </c>
      <c r="W109">
        <f t="shared" si="94"/>
        <v>-1.8026618054692798</v>
      </c>
      <c r="Y109" s="6" t="s">
        <v>139</v>
      </c>
      <c r="Z109" s="4">
        <v>26.206043791835416</v>
      </c>
      <c r="AA109">
        <f t="shared" si="95"/>
        <v>0.26206043791835415</v>
      </c>
      <c r="AC109">
        <f t="shared" si="80"/>
        <v>2.4423792666327011</v>
      </c>
      <c r="AD109">
        <f t="shared" si="81"/>
        <v>0.10333294949033651</v>
      </c>
      <c r="AE109">
        <f t="shared" si="82"/>
        <v>1.185451176365212</v>
      </c>
      <c r="AF109">
        <f t="shared" si="96"/>
        <v>-1.7253896924984056</v>
      </c>
      <c r="AH109" s="6" t="s">
        <v>139</v>
      </c>
      <c r="AI109" s="4">
        <v>26.206043791835416</v>
      </c>
      <c r="AJ109">
        <f t="shared" si="97"/>
        <v>0.26206043791835415</v>
      </c>
      <c r="AL109">
        <f t="shared" si="83"/>
        <v>2.3419886067495299</v>
      </c>
      <c r="AM109">
        <f t="shared" si="84"/>
        <v>9.9085589905880414E-2</v>
      </c>
      <c r="AN109">
        <f t="shared" si="85"/>
        <v>1.1367248268254613</v>
      </c>
      <c r="AO109">
        <f t="shared" si="98"/>
        <v>-1.6544699086008194</v>
      </c>
      <c r="AS109">
        <f t="shared" si="99"/>
        <v>12.829689538543965</v>
      </c>
      <c r="AT109">
        <f t="shared" si="100"/>
        <v>1.1140040173191628</v>
      </c>
      <c r="AU109">
        <f t="shared" si="101"/>
        <v>3.450578766172645</v>
      </c>
      <c r="AV109">
        <f t="shared" si="102"/>
        <v>0.16485947980615581</v>
      </c>
      <c r="AY109">
        <f t="shared" si="103"/>
        <v>11.50037066550369</v>
      </c>
      <c r="AZ109">
        <f t="shared" si="104"/>
        <v>1.1088605421736297</v>
      </c>
      <c r="BA109">
        <f t="shared" si="105"/>
        <v>3.2721628109985663</v>
      </c>
      <c r="BB109">
        <f t="shared" si="106"/>
        <v>0.17810363259814882</v>
      </c>
      <c r="BE109">
        <f t="shared" si="86"/>
        <v>10.401901300037013</v>
      </c>
      <c r="BF109">
        <f t="shared" si="87"/>
        <v>1.1041608005336541</v>
      </c>
      <c r="BG109">
        <f t="shared" si="88"/>
        <v>3.116544409066071</v>
      </c>
      <c r="BH109">
        <f t="shared" si="107"/>
        <v>0.19119337881352727</v>
      </c>
      <c r="BL109" s="6" t="s">
        <v>139</v>
      </c>
      <c r="BM109" s="6">
        <v>949.20399999999995</v>
      </c>
      <c r="BN109" s="6">
        <v>18.270199999999999</v>
      </c>
      <c r="BO109" s="6">
        <v>49.915100000000002</v>
      </c>
      <c r="BP109" s="6">
        <v>1.6932399999999999E-3</v>
      </c>
      <c r="BU109" s="6" t="s">
        <v>139</v>
      </c>
      <c r="BV109" s="4">
        <v>26.206043791835416</v>
      </c>
      <c r="BW109" s="6">
        <v>949.20399999999995</v>
      </c>
      <c r="BX109" s="6">
        <v>18.270199999999999</v>
      </c>
      <c r="BY109" s="6">
        <v>49.915100000000002</v>
      </c>
      <c r="BZ109" s="6">
        <v>1.6932399999999999E-3</v>
      </c>
      <c r="CA109">
        <f t="shared" si="108"/>
        <v>73.984954752671641</v>
      </c>
      <c r="CB109">
        <f t="shared" si="109"/>
        <v>16.400479456049911</v>
      </c>
      <c r="CC109">
        <f t="shared" si="110"/>
        <v>14.465718183087715</v>
      </c>
      <c r="CD109">
        <f t="shared" si="111"/>
        <v>1.0270807611372645E-2</v>
      </c>
      <c r="CM109" s="6" t="s">
        <v>139</v>
      </c>
      <c r="CN109" s="4">
        <v>26.206043791835416</v>
      </c>
      <c r="CO109" s="6">
        <v>949.20399999999995</v>
      </c>
      <c r="CP109" s="6">
        <v>18.270199999999999</v>
      </c>
      <c r="CQ109" s="6">
        <v>49.915100000000002</v>
      </c>
      <c r="CR109" s="6">
        <v>1.6932399999999999E-3</v>
      </c>
      <c r="CS109">
        <f t="shared" si="89"/>
        <v>82.53681795206964</v>
      </c>
      <c r="CT109">
        <f t="shared" si="90"/>
        <v>16.476553457467315</v>
      </c>
      <c r="CU109">
        <f t="shared" si="91"/>
        <v>15.254467116435263</v>
      </c>
      <c r="CV109">
        <f t="shared" si="112"/>
        <v>9.507049212300004E-3</v>
      </c>
      <c r="DD109" s="6" t="s">
        <v>139</v>
      </c>
      <c r="DE109" s="4">
        <v>26.206043791835416</v>
      </c>
      <c r="DF109" s="6">
        <v>949.20399999999995</v>
      </c>
      <c r="DG109" s="6">
        <v>18.270199999999999</v>
      </c>
      <c r="DH109" s="6">
        <v>49.915100000000002</v>
      </c>
      <c r="DI109" s="6">
        <v>1.6932399999999999E-3</v>
      </c>
      <c r="DJ109">
        <f t="shared" si="92"/>
        <v>91.252932768802793</v>
      </c>
      <c r="DK109">
        <f t="shared" si="113"/>
        <v>16.54668413438495</v>
      </c>
      <c r="DL109">
        <f t="shared" si="114"/>
        <v>16.016168373791267</v>
      </c>
      <c r="DM109">
        <f t="shared" si="93"/>
        <v>8.8561644263394339E-3</v>
      </c>
    </row>
    <row r="110" spans="16:117">
      <c r="P110" s="5" t="s">
        <v>140</v>
      </c>
      <c r="Q110" s="4">
        <v>23.492805403822135</v>
      </c>
      <c r="R110">
        <f t="shared" si="79"/>
        <v>0.23492805403822137</v>
      </c>
      <c r="T110">
        <f t="shared" si="115"/>
        <v>2.6431088225060981</v>
      </c>
      <c r="U110">
        <f t="shared" si="116"/>
        <v>0.23621171424036591</v>
      </c>
      <c r="V110">
        <f t="shared" si="117"/>
        <v>1.4212356598009637</v>
      </c>
      <c r="W110">
        <f t="shared" si="94"/>
        <v>-1.6857378473786331</v>
      </c>
      <c r="Y110" s="5" t="s">
        <v>140</v>
      </c>
      <c r="Z110" s="4">
        <v>23.492805403822135</v>
      </c>
      <c r="AA110">
        <f t="shared" si="95"/>
        <v>0.23492805403822137</v>
      </c>
      <c r="AC110">
        <f t="shared" si="80"/>
        <v>2.5298104750804495</v>
      </c>
      <c r="AD110">
        <f t="shared" si="81"/>
        <v>0.22608636615097552</v>
      </c>
      <c r="AE110">
        <f t="shared" si="82"/>
        <v>1.3603135932607091</v>
      </c>
      <c r="AF110">
        <f t="shared" si="96"/>
        <v>-1.6134777456852876</v>
      </c>
      <c r="AH110" s="5" t="s">
        <v>140</v>
      </c>
      <c r="AI110" s="4">
        <v>23.492805403822135</v>
      </c>
      <c r="AJ110">
        <f t="shared" si="97"/>
        <v>0.23492805403822137</v>
      </c>
      <c r="AL110">
        <f t="shared" si="83"/>
        <v>2.4258260749332803</v>
      </c>
      <c r="AM110">
        <f t="shared" si="84"/>
        <v>0.21679339523586583</v>
      </c>
      <c r="AN110">
        <f t="shared" si="85"/>
        <v>1.304399763192962</v>
      </c>
      <c r="AO110">
        <f t="shared" si="98"/>
        <v>-1.5471579493256191</v>
      </c>
      <c r="AS110">
        <f t="shared" si="99"/>
        <v>14.056835957966664</v>
      </c>
      <c r="AT110">
        <f t="shared" si="100"/>
        <v>1.2664424056779451</v>
      </c>
      <c r="AU110">
        <f t="shared" si="101"/>
        <v>4.1422356733642696</v>
      </c>
      <c r="AV110">
        <f t="shared" si="102"/>
        <v>0.18530765273527022</v>
      </c>
      <c r="AY110">
        <f t="shared" si="103"/>
        <v>12.551127159872417</v>
      </c>
      <c r="AZ110">
        <f t="shared" si="104"/>
        <v>1.2536839364587689</v>
      </c>
      <c r="BA110">
        <f t="shared" si="105"/>
        <v>3.8974153133543576</v>
      </c>
      <c r="BB110">
        <f t="shared" si="106"/>
        <v>0.19919366317954679</v>
      </c>
      <c r="BE110">
        <f t="shared" si="86"/>
        <v>11.311569765074642</v>
      </c>
      <c r="BF110">
        <f t="shared" si="87"/>
        <v>1.2420874544407998</v>
      </c>
      <c r="BG110">
        <f t="shared" si="88"/>
        <v>3.6854762711532709</v>
      </c>
      <c r="BH110">
        <f t="shared" si="107"/>
        <v>0.2128520513267193</v>
      </c>
      <c r="BL110" s="5" t="s">
        <v>140</v>
      </c>
      <c r="BM110" s="5">
        <v>952.02</v>
      </c>
      <c r="BN110" s="5">
        <v>19.810199999999998</v>
      </c>
      <c r="BO110" s="5">
        <v>48.864199999999997</v>
      </c>
      <c r="BP110">
        <v>-5.5612399999999996E-4</v>
      </c>
      <c r="BU110" s="5" t="s">
        <v>140</v>
      </c>
      <c r="BV110" s="4">
        <v>23.492805403822135</v>
      </c>
      <c r="BW110" s="5">
        <v>952.02</v>
      </c>
      <c r="BX110" s="5">
        <v>19.810199999999998</v>
      </c>
      <c r="BY110" s="5">
        <v>48.864199999999997</v>
      </c>
      <c r="BZ110" t="s">
        <v>168</v>
      </c>
      <c r="CA110">
        <f t="shared" si="108"/>
        <v>67.726478621986473</v>
      </c>
      <c r="CB110">
        <f t="shared" si="109"/>
        <v>15.642401037096755</v>
      </c>
      <c r="CC110">
        <f t="shared" si="110"/>
        <v>11.796576499548403</v>
      </c>
      <c r="CD110" t="e">
        <f t="shared" si="111"/>
        <v>#VALUE!</v>
      </c>
      <c r="CM110" s="5" t="s">
        <v>140</v>
      </c>
      <c r="CN110" s="4">
        <v>23.492805403822135</v>
      </c>
      <c r="CO110" s="5">
        <v>952.02</v>
      </c>
      <c r="CP110" s="5">
        <v>19.810199999999998</v>
      </c>
      <c r="CQ110" s="5">
        <v>48.864199999999997</v>
      </c>
      <c r="CR110" t="s">
        <v>168</v>
      </c>
      <c r="CS110">
        <f t="shared" si="89"/>
        <v>75.851354852314103</v>
      </c>
      <c r="CT110">
        <f t="shared" si="90"/>
        <v>15.801590356144374</v>
      </c>
      <c r="CU110">
        <f t="shared" si="91"/>
        <v>12.537591216560504</v>
      </c>
      <c r="CV110" t="e">
        <f t="shared" si="112"/>
        <v>#VALUE!</v>
      </c>
      <c r="DD110" s="5" t="s">
        <v>140</v>
      </c>
      <c r="DE110" s="4">
        <v>23.492805403822135</v>
      </c>
      <c r="DF110" s="5">
        <v>952.02</v>
      </c>
      <c r="DG110" s="5">
        <v>19.810199999999998</v>
      </c>
      <c r="DH110" s="5">
        <v>48.864199999999997</v>
      </c>
      <c r="DI110" t="s">
        <v>168</v>
      </c>
      <c r="DJ110">
        <f t="shared" si="92"/>
        <v>84.163384903431904</v>
      </c>
      <c r="DK110">
        <f t="shared" si="113"/>
        <v>15.949118501417235</v>
      </c>
      <c r="DL110">
        <f t="shared" si="114"/>
        <v>13.25858488968354</v>
      </c>
      <c r="DM110" t="e">
        <f t="shared" si="93"/>
        <v>#VALUE!</v>
      </c>
    </row>
    <row r="111" spans="16:117">
      <c r="P111" s="3" t="s">
        <v>141</v>
      </c>
      <c r="Q111" s="4">
        <v>23.361599488359417</v>
      </c>
      <c r="R111">
        <f t="shared" si="79"/>
        <v>0.23361599488359416</v>
      </c>
      <c r="T111">
        <f t="shared" si="115"/>
        <v>2.6475261439313291</v>
      </c>
      <c r="U111">
        <f t="shared" si="116"/>
        <v>0.24241363352139075</v>
      </c>
      <c r="V111">
        <f t="shared" si="117"/>
        <v>1.4300703026514263</v>
      </c>
      <c r="W111">
        <f t="shared" si="94"/>
        <v>-1.6800836759543369</v>
      </c>
      <c r="Y111" s="3" t="s">
        <v>141</v>
      </c>
      <c r="Z111" s="4">
        <v>23.361599488359417</v>
      </c>
      <c r="AA111">
        <f t="shared" si="95"/>
        <v>0.23361599488359416</v>
      </c>
      <c r="AC111">
        <f t="shared" si="80"/>
        <v>2.5340384455363734</v>
      </c>
      <c r="AD111">
        <f t="shared" si="81"/>
        <v>0.23202243667109271</v>
      </c>
      <c r="AE111">
        <f t="shared" si="82"/>
        <v>1.368769534172557</v>
      </c>
      <c r="AF111">
        <f t="shared" si="96"/>
        <v>-1.6080659435017051</v>
      </c>
      <c r="AH111" s="3" t="s">
        <v>141</v>
      </c>
      <c r="AI111" s="4">
        <v>23.361599488359417</v>
      </c>
      <c r="AJ111">
        <f t="shared" si="97"/>
        <v>0.23361599488359416</v>
      </c>
      <c r="AL111">
        <f t="shared" si="83"/>
        <v>2.4298802604452212</v>
      </c>
      <c r="AM111">
        <f t="shared" si="84"/>
        <v>0.22248547169463104</v>
      </c>
      <c r="AN111">
        <f t="shared" si="85"/>
        <v>1.3125081342168439</v>
      </c>
      <c r="AO111">
        <f t="shared" si="98"/>
        <v>-1.5419685918703347</v>
      </c>
      <c r="AS111">
        <f t="shared" si="99"/>
        <v>14.119066866386081</v>
      </c>
      <c r="AT111">
        <f t="shared" si="100"/>
        <v>1.2743211857771599</v>
      </c>
      <c r="AU111">
        <f t="shared" si="101"/>
        <v>4.1789929758827258</v>
      </c>
      <c r="AV111">
        <f t="shared" si="102"/>
        <v>0.1863583816715472</v>
      </c>
      <c r="AY111">
        <f t="shared" si="103"/>
        <v>12.604305293264852</v>
      </c>
      <c r="AZ111">
        <f t="shared" si="104"/>
        <v>1.2611480244743225</v>
      </c>
      <c r="BA111">
        <f t="shared" si="105"/>
        <v>3.9305113588504432</v>
      </c>
      <c r="BB111">
        <f t="shared" si="106"/>
        <v>0.2002745821024656</v>
      </c>
      <c r="BE111">
        <f t="shared" si="86"/>
        <v>11.357522053944495</v>
      </c>
      <c r="BF111">
        <f t="shared" si="87"/>
        <v>1.2491776710841538</v>
      </c>
      <c r="BG111">
        <f t="shared" si="88"/>
        <v>3.7154809603459968</v>
      </c>
      <c r="BH111">
        <f t="shared" si="107"/>
        <v>0.21395948766242859</v>
      </c>
      <c r="BL111" s="3" t="s">
        <v>141</v>
      </c>
      <c r="BM111" s="3">
        <v>1060.68</v>
      </c>
      <c r="BN111" s="3">
        <v>19.8413</v>
      </c>
      <c r="BO111" s="3">
        <v>50.218200000000003</v>
      </c>
      <c r="BP111" s="9">
        <v>-3.81097E-6</v>
      </c>
      <c r="BU111" s="3" t="s">
        <v>141</v>
      </c>
      <c r="BV111" s="4">
        <v>23.361599488359417</v>
      </c>
      <c r="BW111" s="3">
        <v>1060.68</v>
      </c>
      <c r="BX111" s="3">
        <v>19.8413</v>
      </c>
      <c r="BY111" s="3">
        <v>50.218200000000003</v>
      </c>
      <c r="BZ111" t="s">
        <v>168</v>
      </c>
      <c r="CA111">
        <f t="shared" si="108"/>
        <v>75.123944807231581</v>
      </c>
      <c r="CB111">
        <f t="shared" si="109"/>
        <v>15.570093490911828</v>
      </c>
      <c r="CC111">
        <f t="shared" si="110"/>
        <v>12.01681847512377</v>
      </c>
      <c r="CD111" t="e">
        <f t="shared" si="111"/>
        <v>#VALUE!</v>
      </c>
      <c r="CM111" s="3" t="s">
        <v>141</v>
      </c>
      <c r="CN111" s="4">
        <v>23.361599488359417</v>
      </c>
      <c r="CO111" s="3">
        <v>1060.68</v>
      </c>
      <c r="CP111" s="3">
        <v>19.8413</v>
      </c>
      <c r="CQ111" s="3">
        <v>50.218200000000003</v>
      </c>
      <c r="CR111" t="s">
        <v>168</v>
      </c>
      <c r="CS111">
        <f t="shared" si="89"/>
        <v>84.152198421183712</v>
      </c>
      <c r="CT111">
        <f t="shared" si="90"/>
        <v>15.732728922340693</v>
      </c>
      <c r="CU111">
        <f t="shared" si="91"/>
        <v>12.776505501484499</v>
      </c>
      <c r="CV111" t="e">
        <f t="shared" si="112"/>
        <v>#VALUE!</v>
      </c>
      <c r="DD111" s="3" t="s">
        <v>141</v>
      </c>
      <c r="DE111" s="4">
        <v>23.361599488359417</v>
      </c>
      <c r="DF111" s="3">
        <v>1060.68</v>
      </c>
      <c r="DG111" s="3">
        <v>19.8413</v>
      </c>
      <c r="DH111" s="3">
        <v>50.218200000000003</v>
      </c>
      <c r="DI111" t="s">
        <v>168</v>
      </c>
      <c r="DJ111">
        <f t="shared" si="92"/>
        <v>93.390089401730322</v>
      </c>
      <c r="DK111">
        <f t="shared" si="113"/>
        <v>15.883489161937913</v>
      </c>
      <c r="DL111">
        <f t="shared" si="114"/>
        <v>13.515935227756767</v>
      </c>
      <c r="DM111" t="e">
        <f t="shared" si="93"/>
        <v>#VALUE!</v>
      </c>
    </row>
    <row r="112" spans="16:117">
      <c r="P112" s="6" t="s">
        <v>142</v>
      </c>
      <c r="Q112" s="4">
        <v>25.108398147407744</v>
      </c>
      <c r="R112">
        <f t="shared" si="79"/>
        <v>0.25108398147407746</v>
      </c>
      <c r="T112">
        <f t="shared" si="115"/>
        <v>2.5887165154556069</v>
      </c>
      <c r="U112">
        <f t="shared" si="116"/>
        <v>0.15984491514147633</v>
      </c>
      <c r="V112">
        <f t="shared" si="117"/>
        <v>1.3124510456999818</v>
      </c>
      <c r="W112">
        <f t="shared" si="94"/>
        <v>-1.7553600004032615</v>
      </c>
      <c r="Y112" s="6" t="s">
        <v>142</v>
      </c>
      <c r="Z112" s="4">
        <v>25.108398147407744</v>
      </c>
      <c r="AA112">
        <f t="shared" si="95"/>
        <v>0.25108398147407746</v>
      </c>
      <c r="AC112">
        <f t="shared" si="80"/>
        <v>2.4777497248879339</v>
      </c>
      <c r="AD112">
        <f t="shared" si="81"/>
        <v>0.15299307288068326</v>
      </c>
      <c r="AE112">
        <f t="shared" si="82"/>
        <v>1.2561920928756778</v>
      </c>
      <c r="AF112">
        <f t="shared" si="96"/>
        <v>-1.6801155059317077</v>
      </c>
      <c r="AH112" s="6" t="s">
        <v>142</v>
      </c>
      <c r="AI112" s="4">
        <v>25.108398147407744</v>
      </c>
      <c r="AJ112">
        <f t="shared" si="97"/>
        <v>0.25108398147407746</v>
      </c>
      <c r="AL112">
        <f t="shared" si="83"/>
        <v>2.3759052106860974</v>
      </c>
      <c r="AM112">
        <f t="shared" si="84"/>
        <v>0.14670450183282085</v>
      </c>
      <c r="AN112">
        <f t="shared" si="85"/>
        <v>1.2045580346985962</v>
      </c>
      <c r="AO112">
        <f t="shared" si="98"/>
        <v>-1.6110566555620132</v>
      </c>
      <c r="AS112">
        <f t="shared" si="99"/>
        <v>13.312674021950537</v>
      </c>
      <c r="AT112">
        <f t="shared" si="100"/>
        <v>1.1733288913359159</v>
      </c>
      <c r="AU112">
        <f t="shared" si="101"/>
        <v>3.7152688551029862</v>
      </c>
      <c r="AV112">
        <f t="shared" si="102"/>
        <v>0.17284500681783455</v>
      </c>
      <c r="AY112">
        <f t="shared" si="103"/>
        <v>11.914423498775387</v>
      </c>
      <c r="AZ112">
        <f t="shared" si="104"/>
        <v>1.1653169066255249</v>
      </c>
      <c r="BA112">
        <f t="shared" si="105"/>
        <v>3.512022536937371</v>
      </c>
      <c r="BB112">
        <f t="shared" si="106"/>
        <v>0.186352449982879</v>
      </c>
      <c r="BE112">
        <f t="shared" si="86"/>
        <v>10.760749524152565</v>
      </c>
      <c r="BF112">
        <f t="shared" si="87"/>
        <v>1.1580117221251056</v>
      </c>
      <c r="BG112">
        <f t="shared" si="88"/>
        <v>3.3352846721778868</v>
      </c>
      <c r="BH112">
        <f t="shared" si="107"/>
        <v>0.19967651326601807</v>
      </c>
      <c r="BL112" s="6" t="s">
        <v>142</v>
      </c>
      <c r="BM112" s="6">
        <v>932.86400000000003</v>
      </c>
      <c r="BN112" s="6">
        <v>16.696899999999999</v>
      </c>
      <c r="BO112" s="6">
        <v>46.280799999999999</v>
      </c>
      <c r="BP112" s="10">
        <v>4.7639799999999999E-6</v>
      </c>
      <c r="BU112" s="6" t="s">
        <v>142</v>
      </c>
      <c r="BV112" s="4">
        <v>25.108398147407744</v>
      </c>
      <c r="BW112" s="6">
        <v>932.86400000000003</v>
      </c>
      <c r="BX112" s="6">
        <v>16.696899999999999</v>
      </c>
      <c r="BY112" s="6">
        <v>46.280799999999999</v>
      </c>
      <c r="BZ112" s="10">
        <v>4.7639799999999999E-6</v>
      </c>
      <c r="CA112">
        <f t="shared" si="108"/>
        <v>70.073375075649849</v>
      </c>
      <c r="CB112">
        <f t="shared" si="109"/>
        <v>14.23036637322501</v>
      </c>
      <c r="CC112">
        <f t="shared" si="110"/>
        <v>12.456918141047186</v>
      </c>
      <c r="CD112">
        <f t="shared" si="111"/>
        <v>2.7562149973015253E-5</v>
      </c>
      <c r="CM112" s="6" t="s">
        <v>142</v>
      </c>
      <c r="CN112" s="4">
        <v>25.108398147407744</v>
      </c>
      <c r="CO112" s="6">
        <v>932.86400000000003</v>
      </c>
      <c r="CP112" s="6">
        <v>16.696899999999999</v>
      </c>
      <c r="CQ112" s="6">
        <v>46.280799999999999</v>
      </c>
      <c r="CR112" s="10">
        <v>4.7639799999999999E-6</v>
      </c>
      <c r="CS112">
        <f t="shared" si="89"/>
        <v>78.29703217246589</v>
      </c>
      <c r="CT112">
        <f t="shared" si="90"/>
        <v>14.328205404957327</v>
      </c>
      <c r="CU112">
        <f t="shared" si="91"/>
        <v>13.17781976432269</v>
      </c>
      <c r="CV112">
        <f t="shared" si="112"/>
        <v>2.5564353999304474E-5</v>
      </c>
      <c r="DD112" s="6" t="s">
        <v>142</v>
      </c>
      <c r="DE112" s="4">
        <v>25.108398147407744</v>
      </c>
      <c r="DF112" s="6">
        <v>932.86400000000003</v>
      </c>
      <c r="DG112" s="6">
        <v>16.696899999999999</v>
      </c>
      <c r="DH112" s="6">
        <v>46.280799999999999</v>
      </c>
      <c r="DI112" s="10">
        <v>4.7639799999999999E-6</v>
      </c>
      <c r="DJ112">
        <f t="shared" si="92"/>
        <v>86.691358990020291</v>
      </c>
      <c r="DK112">
        <f t="shared" si="113"/>
        <v>14.418593249953433</v>
      </c>
      <c r="DL112">
        <f t="shared" si="114"/>
        <v>13.876116898225478</v>
      </c>
      <c r="DM112">
        <f t="shared" si="93"/>
        <v>2.385848952426974E-5</v>
      </c>
    </row>
    <row r="113" spans="16:117">
      <c r="P113" s="6" t="s">
        <v>143</v>
      </c>
      <c r="Q113" s="4">
        <v>25.89803491887184</v>
      </c>
      <c r="R113">
        <f t="shared" si="79"/>
        <v>0.25898034918871837</v>
      </c>
      <c r="T113">
        <f t="shared" si="115"/>
        <v>2.5621317428374093</v>
      </c>
      <c r="U113">
        <f t="shared" si="116"/>
        <v>0.12251989438552714</v>
      </c>
      <c r="V113">
        <f t="shared" si="117"/>
        <v>1.2592815004635867</v>
      </c>
      <c r="W113">
        <f t="shared" si="94"/>
        <v>-1.7893885093545543</v>
      </c>
      <c r="Y113" s="6" t="s">
        <v>143</v>
      </c>
      <c r="Z113" s="4">
        <v>25.89803491887184</v>
      </c>
      <c r="AA113">
        <f t="shared" si="95"/>
        <v>0.25898034918871837</v>
      </c>
      <c r="AC113">
        <f t="shared" si="80"/>
        <v>2.45230452351201</v>
      </c>
      <c r="AD113">
        <f t="shared" si="81"/>
        <v>0.11726801014888664</v>
      </c>
      <c r="AE113">
        <f t="shared" si="82"/>
        <v>1.2053016901238305</v>
      </c>
      <c r="AF113">
        <f t="shared" si="96"/>
        <v>-1.7126853636928898</v>
      </c>
      <c r="AH113" s="6" t="s">
        <v>143</v>
      </c>
      <c r="AI113" s="4">
        <v>25.89803491887184</v>
      </c>
      <c r="AJ113">
        <f t="shared" si="97"/>
        <v>0.25898034918871837</v>
      </c>
      <c r="AL113">
        <f t="shared" si="83"/>
        <v>2.3515058995172708</v>
      </c>
      <c r="AM113">
        <f t="shared" si="84"/>
        <v>0.11244786895178913</v>
      </c>
      <c r="AN113">
        <f t="shared" si="85"/>
        <v>1.155759412360944</v>
      </c>
      <c r="AO113">
        <f t="shared" si="98"/>
        <v>-1.6422877738581105</v>
      </c>
      <c r="AS113">
        <f t="shared" si="99"/>
        <v>12.963422564643603</v>
      </c>
      <c r="AT113">
        <f t="shared" si="100"/>
        <v>1.1303416073020385</v>
      </c>
      <c r="AU113">
        <f t="shared" si="101"/>
        <v>3.5228893834277328</v>
      </c>
      <c r="AV113">
        <f t="shared" si="102"/>
        <v>0.16706229547025855</v>
      </c>
      <c r="AY113">
        <f t="shared" si="103"/>
        <v>11.61508313221664</v>
      </c>
      <c r="AZ113">
        <f t="shared" si="104"/>
        <v>1.1244207454822961</v>
      </c>
      <c r="BA113">
        <f t="shared" si="105"/>
        <v>3.3377658971929263</v>
      </c>
      <c r="BB113">
        <f t="shared" si="106"/>
        <v>0.18038075372872772</v>
      </c>
      <c r="BE113">
        <f t="shared" si="86"/>
        <v>10.501371834322709</v>
      </c>
      <c r="BF113">
        <f t="shared" si="87"/>
        <v>1.1190139200235989</v>
      </c>
      <c r="BG113">
        <f t="shared" si="88"/>
        <v>3.1764347256174963</v>
      </c>
      <c r="BH113">
        <f t="shared" si="107"/>
        <v>0.1935367670712119</v>
      </c>
      <c r="BL113" s="6" t="s">
        <v>143</v>
      </c>
      <c r="BM113" s="6">
        <v>899.33299999999997</v>
      </c>
      <c r="BN113" s="6">
        <v>66.908000000000001</v>
      </c>
      <c r="BO113" s="6">
        <v>46.2667</v>
      </c>
      <c r="BP113" s="9">
        <v>-1.45478E-5</v>
      </c>
      <c r="BU113" s="6" t="s">
        <v>143</v>
      </c>
      <c r="BV113" s="4">
        <v>25.89803491887184</v>
      </c>
      <c r="BW113" s="6">
        <v>899.33299999999997</v>
      </c>
      <c r="BX113" s="6">
        <v>66.908000000000001</v>
      </c>
      <c r="BY113" s="6">
        <v>46.2667</v>
      </c>
      <c r="BZ113" t="s">
        <v>168</v>
      </c>
      <c r="CA113">
        <f t="shared" si="108"/>
        <v>69.374657465292998</v>
      </c>
      <c r="CB113">
        <f t="shared" si="109"/>
        <v>59.192725073351674</v>
      </c>
      <c r="CC113">
        <f t="shared" si="110"/>
        <v>13.13316853422829</v>
      </c>
      <c r="CD113" t="e">
        <f t="shared" si="111"/>
        <v>#VALUE!</v>
      </c>
      <c r="CM113" s="6" t="s">
        <v>143</v>
      </c>
      <c r="CN113" s="4">
        <v>25.89803491887184</v>
      </c>
      <c r="CO113" s="6">
        <v>899.33299999999997</v>
      </c>
      <c r="CP113" s="6">
        <v>66.908000000000001</v>
      </c>
      <c r="CQ113" s="6">
        <v>46.2667</v>
      </c>
      <c r="CR113" t="s">
        <v>168</v>
      </c>
      <c r="CS113">
        <f t="shared" si="89"/>
        <v>77.428029551121256</v>
      </c>
      <c r="CT113">
        <f t="shared" si="90"/>
        <v>59.504416179462481</v>
      </c>
      <c r="CU113">
        <f t="shared" si="91"/>
        <v>13.861577302024228</v>
      </c>
      <c r="CV113" t="e">
        <f t="shared" si="112"/>
        <v>#VALUE!</v>
      </c>
      <c r="DD113" s="6" t="s">
        <v>143</v>
      </c>
      <c r="DE113" s="4">
        <v>25.89803491887184</v>
      </c>
      <c r="DF113" s="6">
        <v>899.33299999999997</v>
      </c>
      <c r="DG113" s="6">
        <v>66.908000000000001</v>
      </c>
      <c r="DH113" s="6">
        <v>46.2667</v>
      </c>
      <c r="DI113" t="s">
        <v>168</v>
      </c>
      <c r="DJ113">
        <f t="shared" si="92"/>
        <v>85.639573018509623</v>
      </c>
      <c r="DK113">
        <f t="shared" si="113"/>
        <v>59.791928234984759</v>
      </c>
      <c r="DL113">
        <f t="shared" si="114"/>
        <v>14.56560703951056</v>
      </c>
      <c r="DM113" t="e">
        <f t="shared" si="93"/>
        <v>#VALUE!</v>
      </c>
    </row>
    <row r="114" spans="16:117">
      <c r="P114" s="6" t="s">
        <v>144</v>
      </c>
      <c r="Q114" s="4">
        <v>23.212736001110819</v>
      </c>
      <c r="R114">
        <f t="shared" si="79"/>
        <v>0.2321273600111082</v>
      </c>
      <c r="T114">
        <f t="shared" si="115"/>
        <v>2.652537944423242</v>
      </c>
      <c r="U114">
        <f t="shared" si="116"/>
        <v>0.24945020141203564</v>
      </c>
      <c r="V114">
        <f t="shared" si="117"/>
        <v>1.4400939036352514</v>
      </c>
      <c r="W114">
        <f t="shared" si="94"/>
        <v>-1.673668571324689</v>
      </c>
      <c r="Y114" s="6" t="s">
        <v>144</v>
      </c>
      <c r="Z114" s="4">
        <v>23.212736001110819</v>
      </c>
      <c r="AA114">
        <f t="shared" si="95"/>
        <v>0.2321273600111082</v>
      </c>
      <c r="AC114">
        <f t="shared" si="80"/>
        <v>2.5388354123791657</v>
      </c>
      <c r="AD114">
        <f t="shared" si="81"/>
        <v>0.23875737811837286</v>
      </c>
      <c r="AE114">
        <f t="shared" si="82"/>
        <v>1.3783634678581416</v>
      </c>
      <c r="AF114">
        <f t="shared" si="96"/>
        <v>-1.601925825942931</v>
      </c>
      <c r="AH114" s="6" t="s">
        <v>144</v>
      </c>
      <c r="AI114" s="4">
        <v>23.212736001110819</v>
      </c>
      <c r="AJ114">
        <f t="shared" si="97"/>
        <v>0.2321273600111082</v>
      </c>
      <c r="AL114">
        <f t="shared" si="83"/>
        <v>2.4344800545256322</v>
      </c>
      <c r="AM114">
        <f t="shared" si="84"/>
        <v>0.22894358258352737</v>
      </c>
      <c r="AN114">
        <f t="shared" si="85"/>
        <v>1.3217077223776652</v>
      </c>
      <c r="AO114">
        <f t="shared" si="98"/>
        <v>-1.5360808554474092</v>
      </c>
      <c r="AS114">
        <f t="shared" si="99"/>
        <v>14.190006431637272</v>
      </c>
      <c r="AT114">
        <f t="shared" si="100"/>
        <v>1.2833196553578057</v>
      </c>
      <c r="AU114">
        <f t="shared" si="101"/>
        <v>4.2210921742864631</v>
      </c>
      <c r="AV114">
        <f t="shared" si="102"/>
        <v>0.18755773305776768</v>
      </c>
      <c r="AY114">
        <f t="shared" si="103"/>
        <v>12.664912978140768</v>
      </c>
      <c r="AZ114">
        <f t="shared" si="104"/>
        <v>1.2696704493775246</v>
      </c>
      <c r="BA114">
        <f t="shared" si="105"/>
        <v>3.9684018931833371</v>
      </c>
      <c r="BB114">
        <f t="shared" si="106"/>
        <v>0.20150807459975259</v>
      </c>
      <c r="BE114">
        <f t="shared" si="86"/>
        <v>11.409884652918345</v>
      </c>
      <c r="BF114">
        <f t="shared" si="87"/>
        <v>1.2572711050213508</v>
      </c>
      <c r="BG114">
        <f t="shared" si="88"/>
        <v>3.7498195633236717</v>
      </c>
      <c r="BH114">
        <f t="shared" si="107"/>
        <v>0.21522294051982904</v>
      </c>
      <c r="BL114" s="6" t="s">
        <v>144</v>
      </c>
      <c r="BM114" s="6">
        <v>1177.52</v>
      </c>
      <c r="BN114" s="6">
        <v>23.416499999999999</v>
      </c>
      <c r="BO114" s="6">
        <v>53.476999999999997</v>
      </c>
      <c r="BP114">
        <v>-4.2315800000000004E-3</v>
      </c>
      <c r="BU114" s="6" t="s">
        <v>144</v>
      </c>
      <c r="BV114" s="4">
        <v>23.212736001110819</v>
      </c>
      <c r="BW114" s="6">
        <v>1177.52</v>
      </c>
      <c r="BX114" s="6">
        <v>23.416499999999999</v>
      </c>
      <c r="BY114" s="6">
        <v>53.476999999999997</v>
      </c>
      <c r="BZ114" t="s">
        <v>168</v>
      </c>
      <c r="CA114">
        <f t="shared" si="108"/>
        <v>82.982344347262938</v>
      </c>
      <c r="CB114">
        <f t="shared" si="109"/>
        <v>18.246817854177714</v>
      </c>
      <c r="CC114">
        <f t="shared" si="110"/>
        <v>12.668996030402912</v>
      </c>
      <c r="CD114" t="e">
        <f t="shared" si="111"/>
        <v>#VALUE!</v>
      </c>
      <c r="CM114" s="6" t="s">
        <v>144</v>
      </c>
      <c r="CN114" s="4">
        <v>23.212736001110819</v>
      </c>
      <c r="CO114" s="6">
        <v>1177.52</v>
      </c>
      <c r="CP114" s="6">
        <v>23.416499999999999</v>
      </c>
      <c r="CQ114" s="6">
        <v>53.476999999999997</v>
      </c>
      <c r="CR114" t="s">
        <v>168</v>
      </c>
      <c r="CS114">
        <f t="shared" si="89"/>
        <v>92.974977564580314</v>
      </c>
      <c r="CT114">
        <f t="shared" si="90"/>
        <v>18.442974719526863</v>
      </c>
      <c r="CU114">
        <f t="shared" si="91"/>
        <v>13.475701665161312</v>
      </c>
      <c r="CV114" t="e">
        <f t="shared" si="112"/>
        <v>#VALUE!</v>
      </c>
      <c r="DD114" s="6" t="s">
        <v>144</v>
      </c>
      <c r="DE114" s="4">
        <v>23.212736001110819</v>
      </c>
      <c r="DF114" s="6">
        <v>1177.52</v>
      </c>
      <c r="DG114" s="6">
        <v>23.416499999999999</v>
      </c>
      <c r="DH114" s="6">
        <v>53.476999999999997</v>
      </c>
      <c r="DI114" t="s">
        <v>168</v>
      </c>
      <c r="DJ114">
        <f t="shared" si="92"/>
        <v>103.20174443646296</v>
      </c>
      <c r="DK114">
        <f t="shared" si="113"/>
        <v>18.624861341740885</v>
      </c>
      <c r="DL114">
        <f t="shared" si="114"/>
        <v>14.261219532547424</v>
      </c>
      <c r="DM114" t="e">
        <f t="shared" si="93"/>
        <v>#VALUE!</v>
      </c>
    </row>
    <row r="115" spans="16:117">
      <c r="P115" s="3" t="s">
        <v>145</v>
      </c>
      <c r="Q115" s="4">
        <v>19.679126683917353</v>
      </c>
      <c r="R115">
        <f t="shared" si="79"/>
        <v>0.19679126683917353</v>
      </c>
      <c r="T115">
        <f t="shared" si="115"/>
        <v>2.7715042889679045</v>
      </c>
      <c r="U115">
        <f t="shared" si="116"/>
        <v>0.41647894915274264</v>
      </c>
      <c r="V115">
        <f t="shared" si="117"/>
        <v>1.6780265927245772</v>
      </c>
      <c r="W115">
        <f t="shared" si="94"/>
        <v>-1.5213916503075202</v>
      </c>
      <c r="Y115" s="3" t="s">
        <v>145</v>
      </c>
      <c r="Z115" s="4">
        <v>19.679126683917353</v>
      </c>
      <c r="AA115">
        <f t="shared" si="95"/>
        <v>0.19679126683917353</v>
      </c>
      <c r="AC115">
        <f t="shared" si="80"/>
        <v>2.6527021976013327</v>
      </c>
      <c r="AD115">
        <f t="shared" si="81"/>
        <v>0.39862634457029639</v>
      </c>
      <c r="AE115">
        <f t="shared" si="82"/>
        <v>1.6060970383024769</v>
      </c>
      <c r="AF115">
        <f t="shared" si="96"/>
        <v>-1.4561763408585562</v>
      </c>
      <c r="AH115" s="3" t="s">
        <v>145</v>
      </c>
      <c r="AI115" s="4">
        <v>19.679126683917353</v>
      </c>
      <c r="AJ115">
        <f t="shared" si="97"/>
        <v>0.19679126683917353</v>
      </c>
      <c r="AL115">
        <f t="shared" si="83"/>
        <v>2.5436665012502533</v>
      </c>
      <c r="AM115">
        <f t="shared" si="84"/>
        <v>0.3822413537848966</v>
      </c>
      <c r="AN115">
        <f t="shared" si="85"/>
        <v>1.5400806158269089</v>
      </c>
      <c r="AO115">
        <f t="shared" si="98"/>
        <v>-1.396322203639893</v>
      </c>
      <c r="AS115">
        <f t="shared" si="99"/>
        <v>15.982658472214293</v>
      </c>
      <c r="AT115">
        <f t="shared" si="100"/>
        <v>1.5166120750171461</v>
      </c>
      <c r="AU115">
        <f t="shared" si="101"/>
        <v>5.3549779847024075</v>
      </c>
      <c r="AV115">
        <f t="shared" si="102"/>
        <v>0.21840772817789375</v>
      </c>
      <c r="AY115">
        <f t="shared" si="103"/>
        <v>14.192337376718125</v>
      </c>
      <c r="AZ115">
        <f t="shared" si="104"/>
        <v>1.4897768513847658</v>
      </c>
      <c r="BA115">
        <f t="shared" si="105"/>
        <v>4.9833235018935884</v>
      </c>
      <c r="BB115">
        <f t="shared" si="106"/>
        <v>0.23312596694051269</v>
      </c>
      <c r="BE115">
        <f t="shared" si="86"/>
        <v>12.726246332435075</v>
      </c>
      <c r="BF115">
        <f t="shared" si="87"/>
        <v>1.4655657622943268</v>
      </c>
      <c r="BG115">
        <f t="shared" si="88"/>
        <v>4.6649663259478</v>
      </c>
      <c r="BH115">
        <f t="shared" si="107"/>
        <v>0.24750556716265279</v>
      </c>
      <c r="BL115" s="3" t="s">
        <v>145</v>
      </c>
      <c r="BM115" s="3">
        <v>764.43899999999996</v>
      </c>
      <c r="BN115" s="3">
        <v>17.3932</v>
      </c>
      <c r="BO115" s="3">
        <v>41.479900000000001</v>
      </c>
      <c r="BP115" s="3">
        <v>8.25992E-4</v>
      </c>
      <c r="BU115" s="3" t="s">
        <v>145</v>
      </c>
      <c r="BV115" s="4">
        <v>19.679126683917353</v>
      </c>
      <c r="BW115" s="3">
        <v>764.43899999999996</v>
      </c>
      <c r="BX115" s="3">
        <v>17.3932</v>
      </c>
      <c r="BY115" s="3">
        <v>41.479900000000001</v>
      </c>
      <c r="BZ115" s="3">
        <v>8.25992E-4</v>
      </c>
      <c r="CA115">
        <f t="shared" si="108"/>
        <v>47.829277046054024</v>
      </c>
      <c r="CB115">
        <f t="shared" si="109"/>
        <v>11.46845675734407</v>
      </c>
      <c r="CC115">
        <f t="shared" si="110"/>
        <v>7.7460449171772208</v>
      </c>
      <c r="CD115">
        <f t="shared" si="111"/>
        <v>3.7818808285356416E-3</v>
      </c>
      <c r="CM115" s="3" t="s">
        <v>145</v>
      </c>
      <c r="CN115" s="4">
        <v>19.679126683917353</v>
      </c>
      <c r="CO115" s="3">
        <v>764.43899999999996</v>
      </c>
      <c r="CP115" s="3">
        <v>17.3932</v>
      </c>
      <c r="CQ115" s="3">
        <v>41.479900000000001</v>
      </c>
      <c r="CR115" s="3">
        <v>8.25992E-4</v>
      </c>
      <c r="CS115">
        <f t="shared" si="89"/>
        <v>53.862797910513798</v>
      </c>
      <c r="CT115">
        <f t="shared" si="90"/>
        <v>11.675037092859114</v>
      </c>
      <c r="CU115">
        <f t="shared" si="91"/>
        <v>8.3237421741209978</v>
      </c>
      <c r="CV115">
        <f t="shared" si="112"/>
        <v>3.5431145266231557E-3</v>
      </c>
      <c r="DD115" s="3" t="s">
        <v>145</v>
      </c>
      <c r="DE115" s="4">
        <v>19.679126683917353</v>
      </c>
      <c r="DF115" s="3">
        <v>764.43899999999996</v>
      </c>
      <c r="DG115" s="3">
        <v>17.3932</v>
      </c>
      <c r="DH115" s="3">
        <v>41.479900000000001</v>
      </c>
      <c r="DI115" s="3">
        <v>8.25992E-4</v>
      </c>
      <c r="DJ115">
        <f t="shared" si="92"/>
        <v>60.067908480735035</v>
      </c>
      <c r="DK115">
        <f t="shared" si="113"/>
        <v>11.867908249146828</v>
      </c>
      <c r="DL115">
        <f t="shared" si="114"/>
        <v>8.8917898011991241</v>
      </c>
      <c r="DM115">
        <f t="shared" si="93"/>
        <v>3.3372663470522435E-3</v>
      </c>
    </row>
    <row r="116" spans="16:117">
      <c r="P116" s="6" t="s">
        <v>146</v>
      </c>
      <c r="Q116" s="4">
        <v>21.340704120761771</v>
      </c>
      <c r="R116">
        <f t="shared" si="79"/>
        <v>0.21340704120761772</v>
      </c>
      <c r="T116">
        <f t="shared" si="115"/>
        <v>2.7155638110895324</v>
      </c>
      <c r="U116">
        <f t="shared" si="116"/>
        <v>0.337938518211508</v>
      </c>
      <c r="V116">
        <f t="shared" si="117"/>
        <v>1.5661456369678328</v>
      </c>
      <c r="W116">
        <f t="shared" si="94"/>
        <v>-1.5929954619918367</v>
      </c>
      <c r="Y116" s="6" t="s">
        <v>146</v>
      </c>
      <c r="Z116" s="4">
        <v>21.340704120761771</v>
      </c>
      <c r="AA116">
        <f t="shared" si="95"/>
        <v>0.21340704120761772</v>
      </c>
      <c r="AC116">
        <f t="shared" si="80"/>
        <v>2.5991596397949053</v>
      </c>
      <c r="AD116">
        <f t="shared" si="81"/>
        <v>0.32345259341007165</v>
      </c>
      <c r="AE116">
        <f t="shared" si="82"/>
        <v>1.499011922689621</v>
      </c>
      <c r="AF116">
        <f t="shared" si="96"/>
        <v>-1.524710814850784</v>
      </c>
      <c r="AH116" s="6" t="s">
        <v>146</v>
      </c>
      <c r="AI116" s="4">
        <v>21.340704120761771</v>
      </c>
      <c r="AJ116">
        <f t="shared" si="97"/>
        <v>0.21340704120761772</v>
      </c>
      <c r="AL116">
        <f t="shared" si="83"/>
        <v>2.4923247370648061</v>
      </c>
      <c r="AM116">
        <f t="shared" si="84"/>
        <v>0.31015751686852838</v>
      </c>
      <c r="AN116">
        <f t="shared" si="85"/>
        <v>1.437397087456014</v>
      </c>
      <c r="AO116">
        <f t="shared" si="98"/>
        <v>-1.4620396617972657</v>
      </c>
      <c r="AS116">
        <f t="shared" si="99"/>
        <v>15.113128619757216</v>
      </c>
      <c r="AT116">
        <f t="shared" si="100"/>
        <v>1.4020542999494525</v>
      </c>
      <c r="AU116">
        <f t="shared" si="101"/>
        <v>4.788157284898177</v>
      </c>
      <c r="AV116">
        <f t="shared" si="102"/>
        <v>0.20331567429338235</v>
      </c>
      <c r="AY116">
        <f t="shared" si="103"/>
        <v>13.452428398095227</v>
      </c>
      <c r="AZ116">
        <f t="shared" si="104"/>
        <v>1.3818906439921015</v>
      </c>
      <c r="BA116">
        <f t="shared" si="105"/>
        <v>4.4772630020644044</v>
      </c>
      <c r="BB116">
        <f t="shared" si="106"/>
        <v>0.21768399874352459</v>
      </c>
      <c r="BE116">
        <f t="shared" si="86"/>
        <v>12.08934803335633</v>
      </c>
      <c r="BF116">
        <f t="shared" si="87"/>
        <v>1.3636398935018716</v>
      </c>
      <c r="BG116">
        <f t="shared" si="88"/>
        <v>4.2097240004442549</v>
      </c>
      <c r="BH116">
        <f t="shared" si="107"/>
        <v>0.23176307402100885</v>
      </c>
      <c r="BL116" s="6" t="s">
        <v>146</v>
      </c>
      <c r="BM116" s="6">
        <v>893.42499999999995</v>
      </c>
      <c r="BN116" s="6">
        <v>20.838100000000001</v>
      </c>
      <c r="BO116" s="6">
        <v>43.728700000000003</v>
      </c>
      <c r="BP116">
        <v>-4.4454500000000001E-3</v>
      </c>
      <c r="BU116" s="6" t="s">
        <v>146</v>
      </c>
      <c r="BV116" s="4">
        <v>21.340704120761771</v>
      </c>
      <c r="BW116" s="6">
        <v>893.42499999999995</v>
      </c>
      <c r="BX116" s="6">
        <v>20.838100000000001</v>
      </c>
      <c r="BY116" s="6">
        <v>43.728700000000003</v>
      </c>
      <c r="BZ116" t="s">
        <v>168</v>
      </c>
      <c r="CA116">
        <f t="shared" si="108"/>
        <v>59.115820587408749</v>
      </c>
      <c r="CB116">
        <f t="shared" si="109"/>
        <v>14.862548476725378</v>
      </c>
      <c r="CC116">
        <f t="shared" si="110"/>
        <v>9.1326782722698141</v>
      </c>
      <c r="CD116" t="e">
        <f t="shared" si="111"/>
        <v>#VALUE!</v>
      </c>
      <c r="CM116" s="6" t="s">
        <v>146</v>
      </c>
      <c r="CN116" s="4">
        <v>21.340704120761771</v>
      </c>
      <c r="CO116" s="6">
        <v>893.42499999999995</v>
      </c>
      <c r="CP116" s="6">
        <v>20.838100000000001</v>
      </c>
      <c r="CQ116" s="6">
        <v>43.728700000000003</v>
      </c>
      <c r="CR116" t="s">
        <v>168</v>
      </c>
      <c r="CS116">
        <f t="shared" si="89"/>
        <v>66.413659568446604</v>
      </c>
      <c r="CT116">
        <f t="shared" si="90"/>
        <v>15.079413186995357</v>
      </c>
      <c r="CU116">
        <f t="shared" si="91"/>
        <v>9.7668374584734696</v>
      </c>
      <c r="CV116" t="e">
        <f t="shared" si="112"/>
        <v>#VALUE!</v>
      </c>
      <c r="DD116" s="6" t="s">
        <v>146</v>
      </c>
      <c r="DE116" s="4">
        <v>21.340704120761771</v>
      </c>
      <c r="DF116" s="6">
        <v>893.42499999999995</v>
      </c>
      <c r="DG116" s="6">
        <v>20.838100000000001</v>
      </c>
      <c r="DH116" s="6">
        <v>43.728700000000003</v>
      </c>
      <c r="DI116" t="s">
        <v>168</v>
      </c>
      <c r="DJ116">
        <f t="shared" si="92"/>
        <v>73.901834700672524</v>
      </c>
      <c r="DK116">
        <f t="shared" si="113"/>
        <v>15.281233776819979</v>
      </c>
      <c r="DL116">
        <f t="shared" si="114"/>
        <v>10.387545595717269</v>
      </c>
      <c r="DM116" t="e">
        <f t="shared" si="93"/>
        <v>#VALUE!</v>
      </c>
    </row>
    <row r="117" spans="16:117">
      <c r="P117" s="6" t="s">
        <v>147</v>
      </c>
      <c r="Q117" s="4">
        <v>22.236221311682954</v>
      </c>
      <c r="R117">
        <f t="shared" si="79"/>
        <v>0.22236221311682955</v>
      </c>
      <c r="T117">
        <f t="shared" si="115"/>
        <v>2.6854143528111583</v>
      </c>
      <c r="U117">
        <f t="shared" si="116"/>
        <v>0.29560867878867086</v>
      </c>
      <c r="V117">
        <f t="shared" si="117"/>
        <v>1.5058467204110848</v>
      </c>
      <c r="W117">
        <f t="shared" si="94"/>
        <v>-1.6315867685881555</v>
      </c>
      <c r="Y117" s="6" t="s">
        <v>147</v>
      </c>
      <c r="Z117" s="4">
        <v>22.236221311682954</v>
      </c>
      <c r="AA117">
        <f t="shared" si="95"/>
        <v>0.22236221311682955</v>
      </c>
      <c r="AC117">
        <f t="shared" si="80"/>
        <v>2.5703025550161134</v>
      </c>
      <c r="AD117">
        <f t="shared" si="81"/>
        <v>0.28293724638064766</v>
      </c>
      <c r="AE117">
        <f t="shared" si="82"/>
        <v>1.441297753132037</v>
      </c>
      <c r="AF117">
        <f t="shared" si="96"/>
        <v>-1.5616478833676377</v>
      </c>
      <c r="AH117" s="6" t="s">
        <v>147</v>
      </c>
      <c r="AI117" s="4">
        <v>22.236221311682954</v>
      </c>
      <c r="AJ117">
        <f t="shared" si="97"/>
        <v>0.22236221311682955</v>
      </c>
      <c r="AL117">
        <f t="shared" si="83"/>
        <v>2.4646537832947506</v>
      </c>
      <c r="AM117">
        <f t="shared" si="84"/>
        <v>0.27130749777537011</v>
      </c>
      <c r="AN117">
        <f t="shared" si="85"/>
        <v>1.3820551799159024</v>
      </c>
      <c r="AO117">
        <f t="shared" si="98"/>
        <v>-1.4974584826229373</v>
      </c>
      <c r="AS117">
        <f t="shared" si="99"/>
        <v>14.664276305705439</v>
      </c>
      <c r="AT117">
        <f t="shared" si="100"/>
        <v>1.3439441400691563</v>
      </c>
      <c r="AU117">
        <f t="shared" si="101"/>
        <v>4.507969004151426</v>
      </c>
      <c r="AV117">
        <f t="shared" si="102"/>
        <v>0.19561892576190795</v>
      </c>
      <c r="AY117">
        <f t="shared" si="103"/>
        <v>13.069778169738901</v>
      </c>
      <c r="AZ117">
        <f t="shared" si="104"/>
        <v>1.3270218837780186</v>
      </c>
      <c r="BA117">
        <f t="shared" si="105"/>
        <v>4.2261767939206827</v>
      </c>
      <c r="BB117">
        <f t="shared" si="106"/>
        <v>0.20979007662174454</v>
      </c>
      <c r="BE117">
        <f t="shared" si="86"/>
        <v>11.759410142886908</v>
      </c>
      <c r="BF117">
        <f t="shared" si="87"/>
        <v>1.3116783465517141</v>
      </c>
      <c r="BG117">
        <f t="shared" si="88"/>
        <v>3.9830791657651377</v>
      </c>
      <c r="BH117">
        <f t="shared" si="107"/>
        <v>0.22369797057218463</v>
      </c>
      <c r="BL117" s="6" t="s">
        <v>147</v>
      </c>
      <c r="BM117" s="6">
        <v>818.50300000000004</v>
      </c>
      <c r="BN117" s="6">
        <v>15.403</v>
      </c>
      <c r="BO117" s="6">
        <v>41.011000000000003</v>
      </c>
      <c r="BP117">
        <v>-2.07479E-4</v>
      </c>
      <c r="BU117" s="6" t="s">
        <v>147</v>
      </c>
      <c r="BV117" s="4">
        <v>22.236221311682954</v>
      </c>
      <c r="BW117" s="6">
        <v>818.50300000000004</v>
      </c>
      <c r="BX117" s="6">
        <v>15.403</v>
      </c>
      <c r="BY117" s="6">
        <v>41.011000000000003</v>
      </c>
      <c r="BZ117" t="s">
        <v>168</v>
      </c>
      <c r="CA117">
        <f t="shared" si="108"/>
        <v>55.816119591359893</v>
      </c>
      <c r="CB117">
        <f t="shared" si="109"/>
        <v>11.4610418251516</v>
      </c>
      <c r="CC117">
        <f t="shared" si="110"/>
        <v>9.0974449829252677</v>
      </c>
      <c r="CD117" t="e">
        <f t="shared" si="111"/>
        <v>#VALUE!</v>
      </c>
      <c r="CM117" s="6" t="s">
        <v>147</v>
      </c>
      <c r="CN117" s="4">
        <v>22.236221311682954</v>
      </c>
      <c r="CO117" s="6">
        <v>818.50300000000004</v>
      </c>
      <c r="CP117" s="6">
        <v>15.403</v>
      </c>
      <c r="CQ117" s="6">
        <v>41.011000000000003</v>
      </c>
      <c r="CR117" t="s">
        <v>168</v>
      </c>
      <c r="CS117">
        <f t="shared" si="89"/>
        <v>62.625622973090714</v>
      </c>
      <c r="CT117">
        <f t="shared" si="90"/>
        <v>11.607193662961915</v>
      </c>
      <c r="CU117">
        <f t="shared" si="91"/>
        <v>9.7040426843936007</v>
      </c>
      <c r="CV117" t="e">
        <f t="shared" si="112"/>
        <v>#VALUE!</v>
      </c>
      <c r="DD117" s="6" t="s">
        <v>147</v>
      </c>
      <c r="DE117" s="4">
        <v>22.236221311682954</v>
      </c>
      <c r="DF117" s="6">
        <v>818.50300000000004</v>
      </c>
      <c r="DG117" s="6">
        <v>15.403</v>
      </c>
      <c r="DH117" s="6">
        <v>41.011000000000003</v>
      </c>
      <c r="DI117" t="s">
        <v>168</v>
      </c>
      <c r="DJ117">
        <f t="shared" si="92"/>
        <v>69.604086434139745</v>
      </c>
      <c r="DK117">
        <f t="shared" si="113"/>
        <v>11.742970401617988</v>
      </c>
      <c r="DL117">
        <f t="shared" si="114"/>
        <v>10.296305519732725</v>
      </c>
      <c r="DM117" t="e">
        <f t="shared" si="93"/>
        <v>#VALUE!</v>
      </c>
    </row>
    <row r="118" spans="16:117">
      <c r="P118" s="6" t="s">
        <v>148</v>
      </c>
      <c r="Q118" s="4">
        <v>22.770722006529198</v>
      </c>
      <c r="R118">
        <f t="shared" si="79"/>
        <v>0.22770722006529198</v>
      </c>
      <c r="T118">
        <f t="shared" si="115"/>
        <v>2.6674192695649594</v>
      </c>
      <c r="U118">
        <f t="shared" si="116"/>
        <v>0.27034358191100777</v>
      </c>
      <c r="V118">
        <f t="shared" si="117"/>
        <v>1.4698565539186872</v>
      </c>
      <c r="W118">
        <f t="shared" si="94"/>
        <v>-1.6546204751432898</v>
      </c>
      <c r="Y118" s="6" t="s">
        <v>148</v>
      </c>
      <c r="Z118" s="4">
        <v>22.770722006529198</v>
      </c>
      <c r="AA118">
        <f t="shared" si="95"/>
        <v>0.22770722006529198</v>
      </c>
      <c r="AC118">
        <f t="shared" si="80"/>
        <v>2.5530788411423071</v>
      </c>
      <c r="AD118">
        <f t="shared" si="81"/>
        <v>0.25875515210182348</v>
      </c>
      <c r="AE118">
        <f t="shared" si="82"/>
        <v>1.4068503253844242</v>
      </c>
      <c r="AF118">
        <f t="shared" si="96"/>
        <v>-1.5836942371261098</v>
      </c>
      <c r="AH118" s="6" t="s">
        <v>148</v>
      </c>
      <c r="AI118" s="4">
        <v>22.770722006529198</v>
      </c>
      <c r="AJ118">
        <f t="shared" si="97"/>
        <v>0.22770722006529198</v>
      </c>
      <c r="AL118">
        <f t="shared" si="83"/>
        <v>2.4481380266268755</v>
      </c>
      <c r="AM118">
        <f t="shared" si="84"/>
        <v>0.24811937541367377</v>
      </c>
      <c r="AN118">
        <f t="shared" si="85"/>
        <v>1.3490236665801527</v>
      </c>
      <c r="AO118">
        <f t="shared" si="98"/>
        <v>-1.5185986511578169</v>
      </c>
      <c r="AS118">
        <f t="shared" si="99"/>
        <v>14.402751569808462</v>
      </c>
      <c r="AT118">
        <f t="shared" si="100"/>
        <v>1.3104146081511272</v>
      </c>
      <c r="AU118">
        <f t="shared" si="101"/>
        <v>4.3486113050695314</v>
      </c>
      <c r="AV118">
        <f t="shared" si="102"/>
        <v>0.1911645936546314</v>
      </c>
      <c r="AY118">
        <f t="shared" si="103"/>
        <v>12.846595583998168</v>
      </c>
      <c r="AZ118">
        <f t="shared" si="104"/>
        <v>1.295316610447903</v>
      </c>
      <c r="BA118">
        <f t="shared" si="105"/>
        <v>4.0830747728554995</v>
      </c>
      <c r="BB118">
        <f t="shared" si="106"/>
        <v>0.20521558113191046</v>
      </c>
      <c r="BE118">
        <f t="shared" si="86"/>
        <v>11.566789601811083</v>
      </c>
      <c r="BF118">
        <f t="shared" si="87"/>
        <v>1.2816129161346121</v>
      </c>
      <c r="BG118">
        <f t="shared" si="88"/>
        <v>3.8536612351395791</v>
      </c>
      <c r="BH118">
        <f t="shared" si="107"/>
        <v>0.21901859345297484</v>
      </c>
      <c r="BL118" s="6" t="s">
        <v>148</v>
      </c>
      <c r="BM118" s="6">
        <v>965.40700000000004</v>
      </c>
      <c r="BN118" s="6">
        <v>19.526700000000002</v>
      </c>
      <c r="BO118" s="6">
        <v>55.964500000000001</v>
      </c>
      <c r="BP118" s="10">
        <v>5.9930199999999998E-5</v>
      </c>
      <c r="BU118" s="6" t="s">
        <v>148</v>
      </c>
      <c r="BV118" s="4">
        <v>22.770722006529198</v>
      </c>
      <c r="BW118" s="6">
        <v>965.40700000000004</v>
      </c>
      <c r="BX118" s="6">
        <v>19.526700000000002</v>
      </c>
      <c r="BY118" s="6">
        <v>55.964500000000001</v>
      </c>
      <c r="BZ118" s="10">
        <v>5.9930199999999998E-5</v>
      </c>
      <c r="CA118">
        <f t="shared" si="108"/>
        <v>67.029344727692106</v>
      </c>
      <c r="CB118">
        <f t="shared" si="109"/>
        <v>14.901161722815617</v>
      </c>
      <c r="CC118">
        <f t="shared" si="110"/>
        <v>12.869510764219743</v>
      </c>
      <c r="CD118">
        <f t="shared" si="111"/>
        <v>3.1350052253019845E-4</v>
      </c>
      <c r="CM118" s="6" t="s">
        <v>148</v>
      </c>
      <c r="CN118" s="4">
        <v>22.770722006529198</v>
      </c>
      <c r="CO118" s="6">
        <v>965.40700000000004</v>
      </c>
      <c r="CP118" s="6">
        <v>19.526700000000002</v>
      </c>
      <c r="CQ118" s="6">
        <v>55.964500000000001</v>
      </c>
      <c r="CR118" s="10">
        <v>5.9930199999999998E-5</v>
      </c>
      <c r="CS118">
        <f t="shared" si="89"/>
        <v>75.148858986618947</v>
      </c>
      <c r="CT118">
        <f t="shared" si="90"/>
        <v>15.074847216888489</v>
      </c>
      <c r="CU118">
        <f t="shared" si="91"/>
        <v>13.706459742558478</v>
      </c>
      <c r="CV118">
        <f t="shared" si="112"/>
        <v>2.920353302095394E-4</v>
      </c>
      <c r="DD118" s="6" t="s">
        <v>148</v>
      </c>
      <c r="DE118" s="4">
        <v>22.770722006529198</v>
      </c>
      <c r="DF118" s="6">
        <v>965.40700000000004</v>
      </c>
      <c r="DG118" s="6">
        <v>19.526700000000002</v>
      </c>
      <c r="DH118" s="6">
        <v>55.964500000000001</v>
      </c>
      <c r="DI118" s="10">
        <v>5.9930199999999998E-5</v>
      </c>
      <c r="DJ118">
        <f t="shared" si="92"/>
        <v>83.46369504714086</v>
      </c>
      <c r="DK118">
        <f t="shared" si="113"/>
        <v>15.236035587791351</v>
      </c>
      <c r="DL118">
        <f t="shared" si="114"/>
        <v>14.522423374864442</v>
      </c>
      <c r="DM118">
        <f t="shared" si="93"/>
        <v>2.7363064959536195E-4</v>
      </c>
    </row>
  </sheetData>
  <mergeCells count="38">
    <mergeCell ref="DB84:DC87"/>
    <mergeCell ref="CZ1:DA4"/>
    <mergeCell ref="DB1:DC4"/>
    <mergeCell ref="DN1:DP7"/>
    <mergeCell ref="DN8:DP19"/>
    <mergeCell ref="CZ9:DC20"/>
    <mergeCell ref="DB39:DC42"/>
    <mergeCell ref="A1:H9"/>
    <mergeCell ref="AG1:AG28"/>
    <mergeCell ref="BC1:BD10"/>
    <mergeCell ref="BC39:BD48"/>
    <mergeCell ref="BC84:BD93"/>
    <mergeCell ref="BS84:BT87"/>
    <mergeCell ref="AQ39:AR48"/>
    <mergeCell ref="AW39:AX48"/>
    <mergeCell ref="BS39:BT42"/>
    <mergeCell ref="CK39:CL42"/>
    <mergeCell ref="AQ84:AR93"/>
    <mergeCell ref="AW84:AX93"/>
    <mergeCell ref="CK84:CL87"/>
    <mergeCell ref="BQ9:BT20"/>
    <mergeCell ref="CI9:CL20"/>
    <mergeCell ref="O1:O28"/>
    <mergeCell ref="X1:X28"/>
    <mergeCell ref="AQ1:AR10"/>
    <mergeCell ref="AW1:AX10"/>
    <mergeCell ref="BJ1:BK4"/>
    <mergeCell ref="BQ1:BR4"/>
    <mergeCell ref="BS1:BT4"/>
    <mergeCell ref="CE1:CG7"/>
    <mergeCell ref="CI1:CJ4"/>
    <mergeCell ref="CK1:CL4"/>
    <mergeCell ref="DY2:DZ7"/>
    <mergeCell ref="EG2:EH7"/>
    <mergeCell ref="EM2:EN7"/>
    <mergeCell ref="ES2:ET7"/>
    <mergeCell ref="CW8:CY19"/>
    <mergeCell ref="CW1:CY7"/>
  </mergeCells>
  <conditionalFormatting sqref="P2:P82">
    <cfRule type="containsText" dxfId="129" priority="140" operator="containsText" text="Negative">
      <formula>NOT(ISERROR(SEARCH("Negative",P2)))</formula>
    </cfRule>
  </conditionalFormatting>
  <conditionalFormatting sqref="Y2:Y82">
    <cfRule type="containsText" dxfId="128" priority="125" operator="containsText" text="Negative">
      <formula>NOT(ISERROR(SEARCH("Negative",Y2)))</formula>
    </cfRule>
  </conditionalFormatting>
  <conditionalFormatting sqref="AH2:AH82">
    <cfRule type="containsText" dxfId="127" priority="113" operator="containsText" text="Negative">
      <formula>NOT(ISERROR(SEARCH("Negative",AH2)))</formula>
    </cfRule>
  </conditionalFormatting>
  <conditionalFormatting sqref="BL2:BL82">
    <cfRule type="containsText" dxfId="126" priority="134" operator="containsText" text="Negative">
      <formula>NOT(ISERROR(SEARCH("Negative",BL2)))</formula>
    </cfRule>
  </conditionalFormatting>
  <conditionalFormatting sqref="BM84:BN118">
    <cfRule type="cellIs" dxfId="125" priority="136" operator="lessThan">
      <formula>0</formula>
    </cfRule>
  </conditionalFormatting>
  <conditionalFormatting sqref="BM84:BO118">
    <cfRule type="cellIs" dxfId="124" priority="137" operator="lessThan">
      <formula>0</formula>
    </cfRule>
  </conditionalFormatting>
  <conditionalFormatting sqref="BM1:BP82">
    <cfRule type="containsText" dxfId="123" priority="98" operator="containsText" text="Negative">
      <formula>NOT(ISERROR(SEARCH("Negative",BM1)))</formula>
    </cfRule>
  </conditionalFormatting>
  <conditionalFormatting sqref="BP81">
    <cfRule type="containsText" dxfId="122" priority="97" operator="containsText" text="LOD">
      <formula>NOT(ISERROR(SEARCH("LOD",BP81)))</formula>
    </cfRule>
  </conditionalFormatting>
  <conditionalFormatting sqref="BP84:BP118">
    <cfRule type="cellIs" dxfId="121" priority="96" operator="lessThan">
      <formula>0</formula>
    </cfRule>
    <cfRule type="cellIs" dxfId="120" priority="95" operator="lessThan">
      <formula>0</formula>
    </cfRule>
  </conditionalFormatting>
  <conditionalFormatting sqref="BU2:BU82">
    <cfRule type="containsText" dxfId="119" priority="131" operator="containsText" text="Negative">
      <formula>NOT(ISERROR(SEARCH("Negative",BU2)))</formula>
    </cfRule>
  </conditionalFormatting>
  <conditionalFormatting sqref="BW84:BX118">
    <cfRule type="cellIs" dxfId="118" priority="127" operator="lessThan">
      <formula>0</formula>
    </cfRule>
  </conditionalFormatting>
  <conditionalFormatting sqref="BW84:BY118">
    <cfRule type="cellIs" dxfId="117" priority="128" operator="lessThan">
      <formula>0</formula>
    </cfRule>
  </conditionalFormatting>
  <conditionalFormatting sqref="BW1:BZ82">
    <cfRule type="containsText" dxfId="116" priority="92" operator="containsText" text="Negative">
      <formula>NOT(ISERROR(SEARCH("Negative",BW1)))</formula>
    </cfRule>
  </conditionalFormatting>
  <conditionalFormatting sqref="BZ81">
    <cfRule type="containsText" dxfId="115" priority="91" operator="containsText" text="LOD">
      <formula>NOT(ISERROR(SEARCH("LOD",BZ81)))</formula>
    </cfRule>
  </conditionalFormatting>
  <conditionalFormatting sqref="BZ84 BZ86 BZ88 BZ90 BZ92 BZ95 BZ98 BZ100 BZ102 BZ105:BZ106 BZ109 BZ112 BZ115 BZ118">
    <cfRule type="cellIs" dxfId="114" priority="47" operator="lessThan">
      <formula>0</formula>
    </cfRule>
    <cfRule type="cellIs" dxfId="113" priority="46" operator="lessThan">
      <formula>0</formula>
    </cfRule>
  </conditionalFormatting>
  <conditionalFormatting sqref="BZ85">
    <cfRule type="containsText" dxfId="112" priority="45" operator="containsText" text="Negative">
      <formula>NOT(ISERROR(SEARCH("Negative",BZ85)))</formula>
    </cfRule>
  </conditionalFormatting>
  <conditionalFormatting sqref="BZ87">
    <cfRule type="containsText" dxfId="111" priority="44" operator="containsText" text="Negative">
      <formula>NOT(ISERROR(SEARCH("Negative",BZ87)))</formula>
    </cfRule>
  </conditionalFormatting>
  <conditionalFormatting sqref="BZ89">
    <cfRule type="containsText" dxfId="110" priority="43" operator="containsText" text="Negative">
      <formula>NOT(ISERROR(SEARCH("Negative",BZ89)))</formula>
    </cfRule>
  </conditionalFormatting>
  <conditionalFormatting sqref="BZ91">
    <cfRule type="containsText" dxfId="109" priority="42" operator="containsText" text="Negative">
      <formula>NOT(ISERROR(SEARCH("Negative",BZ91)))</formula>
    </cfRule>
  </conditionalFormatting>
  <conditionalFormatting sqref="BZ93:BZ94">
    <cfRule type="containsText" dxfId="108" priority="40" operator="containsText" text="Negative">
      <formula>NOT(ISERROR(SEARCH("Negative",BZ93)))</formula>
    </cfRule>
  </conditionalFormatting>
  <conditionalFormatting sqref="BZ96:BZ97">
    <cfRule type="containsText" dxfId="107" priority="38" operator="containsText" text="Negative">
      <formula>NOT(ISERROR(SEARCH("Negative",BZ96)))</formula>
    </cfRule>
  </conditionalFormatting>
  <conditionalFormatting sqref="BZ99">
    <cfRule type="containsText" dxfId="106" priority="37" operator="containsText" text="Negative">
      <formula>NOT(ISERROR(SEARCH("Negative",BZ99)))</formula>
    </cfRule>
  </conditionalFormatting>
  <conditionalFormatting sqref="BZ101">
    <cfRule type="containsText" dxfId="105" priority="36" operator="containsText" text="Negative">
      <formula>NOT(ISERROR(SEARCH("Negative",BZ101)))</formula>
    </cfRule>
  </conditionalFormatting>
  <conditionalFormatting sqref="BZ103:BZ104">
    <cfRule type="containsText" dxfId="104" priority="34" operator="containsText" text="Negative">
      <formula>NOT(ISERROR(SEARCH("Negative",BZ103)))</formula>
    </cfRule>
  </conditionalFormatting>
  <conditionalFormatting sqref="BZ107:BZ108">
    <cfRule type="containsText" dxfId="103" priority="32" operator="containsText" text="Negative">
      <formula>NOT(ISERROR(SEARCH("Negative",BZ107)))</formula>
    </cfRule>
  </conditionalFormatting>
  <conditionalFormatting sqref="BZ110:BZ111">
    <cfRule type="containsText" dxfId="102" priority="30" operator="containsText" text="Negative">
      <formula>NOT(ISERROR(SEARCH("Negative",BZ110)))</formula>
    </cfRule>
  </conditionalFormatting>
  <conditionalFormatting sqref="BZ113:BZ114">
    <cfRule type="containsText" dxfId="101" priority="28" operator="containsText" text="Negative">
      <formula>NOT(ISERROR(SEARCH("Negative",BZ113)))</formula>
    </cfRule>
  </conditionalFormatting>
  <conditionalFormatting sqref="BZ116:BZ117">
    <cfRule type="containsText" dxfId="100" priority="26" operator="containsText" text="Negative">
      <formula>NOT(ISERROR(SEARCH("Negative",BZ116)))</formula>
    </cfRule>
  </conditionalFormatting>
  <conditionalFormatting sqref="CA1:CD1">
    <cfRule type="containsText" dxfId="99" priority="72" operator="containsText" text="Negative">
      <formula>NOT(ISERROR(SEARCH("Negative",CA1)))</formula>
    </cfRule>
  </conditionalFormatting>
  <conditionalFormatting sqref="CA38:CD38">
    <cfRule type="containsText" dxfId="98" priority="71" operator="containsText" text="Negative">
      <formula>NOT(ISERROR(SEARCH("Negative",CA38)))</formula>
    </cfRule>
  </conditionalFormatting>
  <conditionalFormatting sqref="CA83:CD83">
    <cfRule type="containsText" dxfId="97" priority="70" operator="containsText" text="Negative">
      <formula>NOT(ISERROR(SEARCH("Negative",CA83)))</formula>
    </cfRule>
  </conditionalFormatting>
  <conditionalFormatting sqref="CM2:CM82">
    <cfRule type="containsText" dxfId="96" priority="122" operator="containsText" text="Negative">
      <formula>NOT(ISERROR(SEARCH("Negative",CM2)))</formula>
    </cfRule>
  </conditionalFormatting>
  <conditionalFormatting sqref="CO84:CP118">
    <cfRule type="cellIs" dxfId="95" priority="118" operator="lessThan">
      <formula>0</formula>
    </cfRule>
  </conditionalFormatting>
  <conditionalFormatting sqref="CO84:CQ118">
    <cfRule type="cellIs" dxfId="94" priority="119" operator="lessThan">
      <formula>0</formula>
    </cfRule>
  </conditionalFormatting>
  <conditionalFormatting sqref="CO1:CR82">
    <cfRule type="containsText" dxfId="93" priority="86" operator="containsText" text="Negative">
      <formula>NOT(ISERROR(SEARCH("Negative",CO1)))</formula>
    </cfRule>
  </conditionalFormatting>
  <conditionalFormatting sqref="CR81">
    <cfRule type="containsText" dxfId="92" priority="85" operator="containsText" text="LOD">
      <formula>NOT(ISERROR(SEARCH("LOD",CR81)))</formula>
    </cfRule>
  </conditionalFormatting>
  <conditionalFormatting sqref="CR84 CR86 CR88 CR90 CR92 CR95 CR98 CR100 CR102 CR105:CR106 CR109 CR112 CR115 CR118">
    <cfRule type="cellIs" dxfId="91" priority="83" operator="lessThan">
      <formula>0</formula>
    </cfRule>
    <cfRule type="cellIs" dxfId="90" priority="84" operator="lessThan">
      <formula>0</formula>
    </cfRule>
  </conditionalFormatting>
  <conditionalFormatting sqref="CR85">
    <cfRule type="containsText" dxfId="89" priority="67" operator="containsText" text="Negative">
      <formula>NOT(ISERROR(SEARCH("Negative",CR85)))</formula>
    </cfRule>
  </conditionalFormatting>
  <conditionalFormatting sqref="CR87">
    <cfRule type="containsText" dxfId="88" priority="66" operator="containsText" text="Negative">
      <formula>NOT(ISERROR(SEARCH("Negative",CR87)))</formula>
    </cfRule>
  </conditionalFormatting>
  <conditionalFormatting sqref="CR89">
    <cfRule type="containsText" dxfId="87" priority="65" operator="containsText" text="Negative">
      <formula>NOT(ISERROR(SEARCH("Negative",CR89)))</formula>
    </cfRule>
  </conditionalFormatting>
  <conditionalFormatting sqref="CR91">
    <cfRule type="containsText" dxfId="86" priority="64" operator="containsText" text="Negative">
      <formula>NOT(ISERROR(SEARCH("Negative",CR91)))</formula>
    </cfRule>
  </conditionalFormatting>
  <conditionalFormatting sqref="CR93:CR94">
    <cfRule type="containsText" dxfId="85" priority="62" operator="containsText" text="Negative">
      <formula>NOT(ISERROR(SEARCH("Negative",CR93)))</formula>
    </cfRule>
  </conditionalFormatting>
  <conditionalFormatting sqref="CR96:CR97">
    <cfRule type="containsText" dxfId="84" priority="60" operator="containsText" text="Negative">
      <formula>NOT(ISERROR(SEARCH("Negative",CR96)))</formula>
    </cfRule>
  </conditionalFormatting>
  <conditionalFormatting sqref="CR99">
    <cfRule type="containsText" dxfId="83" priority="59" operator="containsText" text="Negative">
      <formula>NOT(ISERROR(SEARCH("Negative",CR99)))</formula>
    </cfRule>
  </conditionalFormatting>
  <conditionalFormatting sqref="CR101">
    <cfRule type="containsText" dxfId="82" priority="58" operator="containsText" text="Negative">
      <formula>NOT(ISERROR(SEARCH("Negative",CR101)))</formula>
    </cfRule>
  </conditionalFormatting>
  <conditionalFormatting sqref="CR103:CR104">
    <cfRule type="containsText" dxfId="81" priority="56" operator="containsText" text="Negative">
      <formula>NOT(ISERROR(SEARCH("Negative",CR103)))</formula>
    </cfRule>
  </conditionalFormatting>
  <conditionalFormatting sqref="CR107:CR108">
    <cfRule type="containsText" dxfId="80" priority="54" operator="containsText" text="Negative">
      <formula>NOT(ISERROR(SEARCH("Negative",CR107)))</formula>
    </cfRule>
  </conditionalFormatting>
  <conditionalFormatting sqref="CR110:CR111">
    <cfRule type="containsText" dxfId="79" priority="52" operator="containsText" text="Negative">
      <formula>NOT(ISERROR(SEARCH("Negative",CR110)))</formula>
    </cfRule>
  </conditionalFormatting>
  <conditionalFormatting sqref="CR113:CR114">
    <cfRule type="containsText" dxfId="78" priority="50" operator="containsText" text="Negative">
      <formula>NOT(ISERROR(SEARCH("Negative",CR113)))</formula>
    </cfRule>
  </conditionalFormatting>
  <conditionalFormatting sqref="CR116:CR117">
    <cfRule type="containsText" dxfId="77" priority="48" operator="containsText" text="Negative">
      <formula>NOT(ISERROR(SEARCH("Negative",CR116)))</formula>
    </cfRule>
  </conditionalFormatting>
  <conditionalFormatting sqref="CS1:CV1">
    <cfRule type="containsText" dxfId="76" priority="73" operator="containsText" text="Negative">
      <formula>NOT(ISERROR(SEARCH("Negative",CS1)))</formula>
    </cfRule>
  </conditionalFormatting>
  <conditionalFormatting sqref="CS38:CV38">
    <cfRule type="containsText" dxfId="75" priority="69" operator="containsText" text="Negative">
      <formula>NOT(ISERROR(SEARCH("Negative",CS38)))</formula>
    </cfRule>
  </conditionalFormatting>
  <conditionalFormatting sqref="CS83:CV83">
    <cfRule type="containsText" dxfId="74" priority="68" operator="containsText" text="Negative">
      <formula>NOT(ISERROR(SEARCH("Negative",CS83)))</formula>
    </cfRule>
  </conditionalFormatting>
  <conditionalFormatting sqref="DD2:DD82">
    <cfRule type="containsText" dxfId="73" priority="110" operator="containsText" text="Negative">
      <formula>NOT(ISERROR(SEARCH("Negative",DD2)))</formula>
    </cfRule>
  </conditionalFormatting>
  <conditionalFormatting sqref="DF84:DG118">
    <cfRule type="cellIs" dxfId="72" priority="106" operator="lessThan">
      <formula>0</formula>
    </cfRule>
  </conditionalFormatting>
  <conditionalFormatting sqref="DF84:DH118">
    <cfRule type="cellIs" dxfId="71" priority="107" operator="lessThan">
      <formula>0</formula>
    </cfRule>
  </conditionalFormatting>
  <conditionalFormatting sqref="DF1:DI82">
    <cfRule type="containsText" dxfId="70" priority="80" operator="containsText" text="Negative">
      <formula>NOT(ISERROR(SEARCH("Negative",DF1)))</formula>
    </cfRule>
  </conditionalFormatting>
  <conditionalFormatting sqref="DI81">
    <cfRule type="containsText" dxfId="69" priority="79" operator="containsText" text="LOD">
      <formula>NOT(ISERROR(SEARCH("LOD",DI81)))</formula>
    </cfRule>
  </conditionalFormatting>
  <conditionalFormatting sqref="DI84 DI86 DI88 DI90 DI92 DI95 DI98 DI100 DI102 DI105:DI106 DI109 DI112 DI115 DI118">
    <cfRule type="cellIs" dxfId="68" priority="24" operator="lessThan">
      <formula>0</formula>
    </cfRule>
    <cfRule type="cellIs" dxfId="67" priority="25" operator="lessThan">
      <formula>0</formula>
    </cfRule>
  </conditionalFormatting>
  <conditionalFormatting sqref="DI85">
    <cfRule type="containsText" dxfId="66" priority="23" operator="containsText" text="Negative">
      <formula>NOT(ISERROR(SEARCH("Negative",DI85)))</formula>
    </cfRule>
  </conditionalFormatting>
  <conditionalFormatting sqref="DI87">
    <cfRule type="containsText" dxfId="65" priority="22" operator="containsText" text="Negative">
      <formula>NOT(ISERROR(SEARCH("Negative",DI87)))</formula>
    </cfRule>
  </conditionalFormatting>
  <conditionalFormatting sqref="DI89">
    <cfRule type="containsText" dxfId="64" priority="21" operator="containsText" text="Negative">
      <formula>NOT(ISERROR(SEARCH("Negative",DI89)))</formula>
    </cfRule>
  </conditionalFormatting>
  <conditionalFormatting sqref="DI91">
    <cfRule type="containsText" dxfId="63" priority="20" operator="containsText" text="Negative">
      <formula>NOT(ISERROR(SEARCH("Negative",DI91)))</formula>
    </cfRule>
  </conditionalFormatting>
  <conditionalFormatting sqref="DI93:DI94">
    <cfRule type="containsText" dxfId="62" priority="18" operator="containsText" text="Negative">
      <formula>NOT(ISERROR(SEARCH("Negative",DI93)))</formula>
    </cfRule>
  </conditionalFormatting>
  <conditionalFormatting sqref="DI96:DI97">
    <cfRule type="containsText" dxfId="61" priority="16" operator="containsText" text="Negative">
      <formula>NOT(ISERROR(SEARCH("Negative",DI96)))</formula>
    </cfRule>
  </conditionalFormatting>
  <conditionalFormatting sqref="DI99">
    <cfRule type="containsText" dxfId="60" priority="15" operator="containsText" text="Negative">
      <formula>NOT(ISERROR(SEARCH("Negative",DI99)))</formula>
    </cfRule>
  </conditionalFormatting>
  <conditionalFormatting sqref="DI101">
    <cfRule type="containsText" dxfId="59" priority="14" operator="containsText" text="Negative">
      <formula>NOT(ISERROR(SEARCH("Negative",DI101)))</formula>
    </cfRule>
  </conditionalFormatting>
  <conditionalFormatting sqref="DI103:DI104">
    <cfRule type="containsText" dxfId="58" priority="12" operator="containsText" text="Negative">
      <formula>NOT(ISERROR(SEARCH("Negative",DI103)))</formula>
    </cfRule>
  </conditionalFormatting>
  <conditionalFormatting sqref="DI107:DI108">
    <cfRule type="containsText" dxfId="57" priority="10" operator="containsText" text="Negative">
      <formula>NOT(ISERROR(SEARCH("Negative",DI107)))</formula>
    </cfRule>
  </conditionalFormatting>
  <conditionalFormatting sqref="DI110:DI111">
    <cfRule type="containsText" dxfId="56" priority="8" operator="containsText" text="Negative">
      <formula>NOT(ISERROR(SEARCH("Negative",DI110)))</formula>
    </cfRule>
  </conditionalFormatting>
  <conditionalFormatting sqref="DI113:DI114">
    <cfRule type="containsText" dxfId="55" priority="6" operator="containsText" text="Negative">
      <formula>NOT(ISERROR(SEARCH("Negative",DI113)))</formula>
    </cfRule>
  </conditionalFormatting>
  <conditionalFormatting sqref="DI116:DI117">
    <cfRule type="containsText" dxfId="54" priority="4" operator="containsText" text="Negative">
      <formula>NOT(ISERROR(SEARCH("Negative",DI116)))</formula>
    </cfRule>
  </conditionalFormatting>
  <conditionalFormatting sqref="DJ1:DM1">
    <cfRule type="containsText" dxfId="53" priority="75" operator="containsText" text="Negative">
      <formula>NOT(ISERROR(SEARCH("Negative",DJ1)))</formula>
    </cfRule>
  </conditionalFormatting>
  <conditionalFormatting sqref="DJ38:DM38">
    <cfRule type="containsText" dxfId="52" priority="3" operator="containsText" text="Negative">
      <formula>NOT(ISERROR(SEARCH("Negative",DJ38)))</formula>
    </cfRule>
  </conditionalFormatting>
  <conditionalFormatting sqref="DJ83:DM83">
    <cfRule type="containsText" dxfId="51" priority="2" operator="containsText" text="Negative">
      <formula>NOT(ISERROR(SEARCH("Negative",DJ83)))</formula>
    </cfRule>
  </conditionalFormatting>
  <conditionalFormatting sqref="EA2:EA45">
    <cfRule type="containsText" dxfId="50" priority="1" operator="containsText" text="Negative">
      <formula>NOT(ISERROR(SEARCH("Negative",EA2)))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E939-5E3D-45EC-9E25-29D0016DEE40}">
  <dimension ref="A1:AD82"/>
  <sheetViews>
    <sheetView workbookViewId="0">
      <selection activeCell="U10" sqref="U10"/>
    </sheetView>
  </sheetViews>
  <sheetFormatPr defaultRowHeight="14.4"/>
  <cols>
    <col min="3" max="3" width="17.88671875" customWidth="1"/>
    <col min="18" max="19" width="11.6640625" customWidth="1"/>
    <col min="20" max="21" width="21.88671875" bestFit="1" customWidth="1"/>
    <col min="22" max="22" width="18" customWidth="1"/>
    <col min="23" max="23" width="14" bestFit="1" customWidth="1"/>
    <col min="25" max="25" width="9.77734375" customWidth="1"/>
    <col min="26" max="26" width="27.44140625" customWidth="1"/>
    <col min="27" max="27" width="39" customWidth="1"/>
    <col min="28" max="29" width="27.44140625" customWidth="1"/>
  </cols>
  <sheetData>
    <row r="1" spans="1:30">
      <c r="C1" s="7"/>
      <c r="D1" s="1" t="s">
        <v>3</v>
      </c>
      <c r="E1" s="2" t="s">
        <v>10</v>
      </c>
      <c r="F1" s="2" t="s">
        <v>11</v>
      </c>
      <c r="G1" s="2" t="s">
        <v>12</v>
      </c>
      <c r="H1" t="s">
        <v>14</v>
      </c>
      <c r="I1" t="s">
        <v>15</v>
      </c>
      <c r="J1" t="s">
        <v>16</v>
      </c>
      <c r="K1" s="16"/>
      <c r="M1" t="s">
        <v>173</v>
      </c>
      <c r="Q1" s="16"/>
      <c r="R1" t="s">
        <v>174</v>
      </c>
    </row>
    <row r="2" spans="1:30">
      <c r="A2" s="34" t="s">
        <v>175</v>
      </c>
      <c r="B2" s="34"/>
      <c r="C2" s="5" t="s">
        <v>70</v>
      </c>
      <c r="D2" s="4">
        <v>16.104325721545898</v>
      </c>
      <c r="E2" s="5">
        <v>406.09699999999998</v>
      </c>
      <c r="F2" s="5">
        <v>37.316800000000001</v>
      </c>
      <c r="G2" s="5">
        <v>17.9954</v>
      </c>
      <c r="H2">
        <v>27.025331561299122</v>
      </c>
      <c r="I2">
        <v>21.560064769324736</v>
      </c>
      <c r="J2">
        <v>2.9807231000585364</v>
      </c>
      <c r="K2" s="16"/>
      <c r="M2" t="s">
        <v>14</v>
      </c>
      <c r="N2" t="s">
        <v>15</v>
      </c>
      <c r="O2" t="s">
        <v>16</v>
      </c>
      <c r="P2" s="2" t="s">
        <v>170</v>
      </c>
      <c r="Q2" s="16"/>
      <c r="R2" t="s">
        <v>176</v>
      </c>
      <c r="Z2" t="s">
        <v>177</v>
      </c>
      <c r="AA2" t="s">
        <v>178</v>
      </c>
      <c r="AB2" t="s">
        <v>179</v>
      </c>
      <c r="AC2" t="s">
        <v>180</v>
      </c>
      <c r="AD2" t="s">
        <v>181</v>
      </c>
    </row>
    <row r="3" spans="1:30">
      <c r="A3" s="34"/>
      <c r="B3" s="34"/>
      <c r="C3" s="5" t="s">
        <v>71</v>
      </c>
      <c r="D3" s="4">
        <v>18.34671264570191</v>
      </c>
      <c r="E3" s="5">
        <v>442.42899999999997</v>
      </c>
      <c r="F3" s="5">
        <v>43.055900000000001</v>
      </c>
      <c r="G3" s="5">
        <v>21.134799999999998</v>
      </c>
      <c r="H3">
        <v>31.601509954110963</v>
      </c>
      <c r="I3">
        <v>27.473464436289262</v>
      </c>
      <c r="J3">
        <v>4.0327775633046956</v>
      </c>
      <c r="K3" s="16"/>
      <c r="L3" t="s">
        <v>153</v>
      </c>
      <c r="M3">
        <v>30.012865211820834</v>
      </c>
      <c r="N3">
        <v>38.156948840598382</v>
      </c>
      <c r="O3">
        <v>3.797068164089374</v>
      </c>
      <c r="P3">
        <v>4.4451304016258026</v>
      </c>
      <c r="Q3" s="16"/>
      <c r="Z3" t="s">
        <v>182</v>
      </c>
      <c r="AA3" t="s">
        <v>183</v>
      </c>
      <c r="AB3" t="s">
        <v>184</v>
      </c>
      <c r="AC3" t="s">
        <v>185</v>
      </c>
      <c r="AD3" t="s">
        <v>186</v>
      </c>
    </row>
    <row r="4" spans="1:30">
      <c r="A4" s="34"/>
      <c r="B4" s="34"/>
      <c r="C4" s="5" t="s">
        <v>72</v>
      </c>
      <c r="D4" s="4">
        <v>17.609857356656342</v>
      </c>
      <c r="E4" s="5">
        <v>508.06799999999998</v>
      </c>
      <c r="F4" s="5">
        <v>37.581499999999998</v>
      </c>
      <c r="G4" s="5">
        <v>22.7319</v>
      </c>
      <c r="H4">
        <v>35.456055454188061</v>
      </c>
      <c r="I4">
        <v>23.210288689089968</v>
      </c>
      <c r="J4">
        <v>4.1404783459531096</v>
      </c>
      <c r="K4" s="16"/>
      <c r="L4" t="s">
        <v>171</v>
      </c>
      <c r="M4">
        <v>33.871573394181787</v>
      </c>
      <c r="N4">
        <v>38.945416862204851</v>
      </c>
      <c r="O4">
        <v>4.0976709485731844</v>
      </c>
      <c r="P4">
        <v>4.1708475195965464</v>
      </c>
      <c r="Q4" s="16"/>
      <c r="Z4" t="s">
        <v>187</v>
      </c>
      <c r="AA4" t="s">
        <v>188</v>
      </c>
      <c r="AC4" t="s">
        <v>189</v>
      </c>
      <c r="AD4" t="s">
        <v>186</v>
      </c>
    </row>
    <row r="5" spans="1:30">
      <c r="A5" s="34"/>
      <c r="B5" s="34"/>
      <c r="C5" s="3" t="s">
        <v>73</v>
      </c>
      <c r="D5" s="4">
        <v>18.344514714768117</v>
      </c>
      <c r="E5" s="3">
        <v>514.94600000000003</v>
      </c>
      <c r="F5" s="3">
        <v>61.692999999999998</v>
      </c>
      <c r="G5" s="3">
        <v>26.657</v>
      </c>
      <c r="H5">
        <v>36.778653325051799</v>
      </c>
      <c r="I5">
        <v>39.361747024272042</v>
      </c>
      <c r="J5">
        <v>5.0857753199548954</v>
      </c>
      <c r="K5" s="16"/>
      <c r="L5" t="s">
        <v>155</v>
      </c>
      <c r="M5">
        <v>37.848306444274868</v>
      </c>
      <c r="N5">
        <v>39.683654000204164</v>
      </c>
      <c r="O5">
        <v>4.3945135660578289</v>
      </c>
      <c r="P5">
        <v>3.9340576948905204</v>
      </c>
      <c r="Q5" s="16"/>
      <c r="Z5" t="s">
        <v>190</v>
      </c>
      <c r="AC5" t="s">
        <v>191</v>
      </c>
      <c r="AD5" t="s">
        <v>186</v>
      </c>
    </row>
    <row r="6" spans="1:30" ht="14.4" customHeight="1">
      <c r="A6" s="38" t="s">
        <v>192</v>
      </c>
      <c r="B6" s="38"/>
      <c r="C6" s="3" t="s">
        <v>74</v>
      </c>
      <c r="D6" s="4">
        <v>16.451197437585179</v>
      </c>
      <c r="E6" s="3">
        <v>427.94099999999997</v>
      </c>
      <c r="F6" s="3">
        <v>38.116199999999999</v>
      </c>
      <c r="G6" s="3">
        <v>17.6479</v>
      </c>
      <c r="H6">
        <v>28.792385255141159</v>
      </c>
      <c r="I6">
        <v>22.362881908533591</v>
      </c>
      <c r="J6">
        <v>2.9878456530745745</v>
      </c>
      <c r="K6" s="16"/>
      <c r="Q6" s="16"/>
      <c r="Z6" t="s">
        <v>193</v>
      </c>
      <c r="AC6" t="s">
        <v>194</v>
      </c>
      <c r="AD6" t="s">
        <v>186</v>
      </c>
    </row>
    <row r="7" spans="1:30">
      <c r="A7" s="38"/>
      <c r="B7" s="38"/>
      <c r="C7" s="3" t="s">
        <v>75</v>
      </c>
      <c r="D7" s="4">
        <v>17.244083541586473</v>
      </c>
      <c r="E7" s="3">
        <v>605.005</v>
      </c>
      <c r="F7" s="3">
        <v>40.0533</v>
      </c>
      <c r="G7" s="3">
        <v>29.4651</v>
      </c>
      <c r="H7">
        <v>41.736503545534553</v>
      </c>
      <c r="I7">
        <v>24.339330230507279</v>
      </c>
      <c r="J7">
        <v>5.2444475706074298</v>
      </c>
      <c r="K7" s="16"/>
      <c r="Q7" s="16"/>
      <c r="Z7" t="s">
        <v>195</v>
      </c>
      <c r="AA7" t="s">
        <v>196</v>
      </c>
      <c r="AB7" t="s">
        <v>197</v>
      </c>
      <c r="AC7" t="s">
        <v>198</v>
      </c>
      <c r="AD7" t="s">
        <v>199</v>
      </c>
    </row>
    <row r="8" spans="1:30">
      <c r="A8" s="38"/>
      <c r="B8" s="38"/>
      <c r="C8" s="5" t="s">
        <v>76</v>
      </c>
      <c r="D8" s="4">
        <v>17.587740709174611</v>
      </c>
      <c r="E8" s="5">
        <v>489.42</v>
      </c>
      <c r="F8" s="5">
        <v>67.461600000000004</v>
      </c>
      <c r="G8" s="5">
        <v>16.290299999999998</v>
      </c>
      <c r="H8">
        <v>34.130862846825401</v>
      </c>
      <c r="I8">
        <v>41.623407239974554</v>
      </c>
      <c r="J8">
        <v>2.9630420966489686</v>
      </c>
      <c r="K8" s="16"/>
      <c r="M8" s="39" t="s">
        <v>200</v>
      </c>
      <c r="N8" s="39"/>
      <c r="O8" s="39"/>
      <c r="P8" s="17"/>
      <c r="Q8" s="16"/>
      <c r="R8" s="16"/>
      <c r="S8" s="16"/>
      <c r="T8" s="16"/>
      <c r="U8" s="16"/>
      <c r="V8" s="16"/>
      <c r="W8" s="16"/>
      <c r="X8" s="16"/>
      <c r="Y8" s="16"/>
    </row>
    <row r="9" spans="1:30">
      <c r="A9" s="38"/>
      <c r="B9" s="38"/>
      <c r="C9" s="3" t="s">
        <v>77</v>
      </c>
      <c r="D9" s="4">
        <v>19.271878871771307</v>
      </c>
      <c r="E9" s="3">
        <v>481.97399999999999</v>
      </c>
      <c r="F9" s="3">
        <v>86.672200000000004</v>
      </c>
      <c r="G9" s="3">
        <v>19.565799999999999</v>
      </c>
      <c r="H9">
        <v>35.445702194848323</v>
      </c>
      <c r="I9">
        <v>57.617882666485627</v>
      </c>
      <c r="J9">
        <v>3.9578122301699454</v>
      </c>
      <c r="K9" s="16"/>
      <c r="M9" s="39"/>
      <c r="N9" s="39"/>
      <c r="O9" s="39"/>
      <c r="P9" s="17"/>
      <c r="Q9" s="16"/>
      <c r="T9" s="2" t="s">
        <v>10</v>
      </c>
      <c r="U9" s="2" t="s">
        <v>11</v>
      </c>
      <c r="V9" s="2" t="s">
        <v>12</v>
      </c>
      <c r="W9" s="2" t="s">
        <v>167</v>
      </c>
      <c r="X9" s="2"/>
      <c r="Y9" s="16"/>
    </row>
    <row r="10" spans="1:30">
      <c r="A10" s="38"/>
      <c r="B10" s="38"/>
      <c r="C10" s="3" t="s">
        <v>78</v>
      </c>
      <c r="D10" s="4">
        <v>18.203202859810062</v>
      </c>
      <c r="E10" s="3">
        <v>431.72300000000001</v>
      </c>
      <c r="F10" s="3">
        <v>50.0364</v>
      </c>
      <c r="G10" s="3">
        <v>16.8703</v>
      </c>
      <c r="H10">
        <v>30.697513801282511</v>
      </c>
      <c r="I10">
        <v>31.725335490088842</v>
      </c>
      <c r="J10">
        <v>3.190042500547392</v>
      </c>
      <c r="K10" s="16"/>
      <c r="M10" s="39"/>
      <c r="N10" s="39"/>
      <c r="O10" s="39"/>
      <c r="P10" s="17"/>
      <c r="Q10" s="16"/>
      <c r="R10" s="12" t="s">
        <v>201</v>
      </c>
      <c r="T10">
        <v>33.871573394181787</v>
      </c>
      <c r="U10" s="13">
        <v>38.945416862204851</v>
      </c>
      <c r="V10">
        <v>4.0976709485731844</v>
      </c>
      <c r="W10">
        <v>4.1708475195965464</v>
      </c>
      <c r="Y10" s="16"/>
    </row>
    <row r="11" spans="1:30">
      <c r="A11" s="38"/>
      <c r="B11" s="38"/>
      <c r="C11" s="6" t="s">
        <v>79</v>
      </c>
      <c r="D11" s="4">
        <v>18.7790711098698</v>
      </c>
      <c r="E11" s="6">
        <v>509.19799999999998</v>
      </c>
      <c r="F11" s="6">
        <v>50.235900000000001</v>
      </c>
      <c r="G11" s="6">
        <v>22.5091</v>
      </c>
      <c r="H11">
        <v>36.870131902928222</v>
      </c>
      <c r="I11">
        <v>32.674721455843688</v>
      </c>
      <c r="J11">
        <v>4.4137909952734002</v>
      </c>
      <c r="K11" s="16"/>
      <c r="M11" s="39"/>
      <c r="N11" s="39"/>
      <c r="O11" s="39"/>
      <c r="P11" s="17"/>
      <c r="Q11" s="16"/>
      <c r="R11" s="40" t="s">
        <v>202</v>
      </c>
      <c r="S11" t="s">
        <v>203</v>
      </c>
      <c r="T11">
        <v>740.9</v>
      </c>
      <c r="U11">
        <v>51</v>
      </c>
      <c r="V11">
        <v>33.799999999999997</v>
      </c>
      <c r="W11" s="18">
        <v>0.27021279880000004</v>
      </c>
      <c r="Y11" s="16"/>
    </row>
    <row r="12" spans="1:30">
      <c r="A12" s="38"/>
      <c r="B12" s="38"/>
      <c r="C12" s="5" t="s">
        <v>80</v>
      </c>
      <c r="D12" s="4">
        <v>17.067164405510514</v>
      </c>
      <c r="E12" s="5">
        <v>453.33300000000003</v>
      </c>
      <c r="F12" s="5">
        <v>75.002300000000005</v>
      </c>
      <c r="G12" s="5">
        <v>15.065</v>
      </c>
      <c r="H12">
        <v>31.099289020733643</v>
      </c>
      <c r="I12">
        <v>45.221154161166581</v>
      </c>
      <c r="J12">
        <v>2.6516305735638035</v>
      </c>
      <c r="K12" s="16"/>
      <c r="L12" s="16"/>
      <c r="M12" s="16"/>
      <c r="N12" s="16"/>
      <c r="O12" s="16"/>
      <c r="P12" s="16"/>
      <c r="Q12" s="16"/>
      <c r="R12" s="40"/>
      <c r="S12" t="s">
        <v>204</v>
      </c>
      <c r="T12">
        <v>504.8</v>
      </c>
      <c r="U12">
        <v>61.6</v>
      </c>
      <c r="V12">
        <v>22.5</v>
      </c>
      <c r="W12" s="18">
        <v>1.0079070010810811</v>
      </c>
      <c r="Y12" s="16"/>
    </row>
    <row r="13" spans="1:30">
      <c r="A13" s="38"/>
      <c r="B13" s="38"/>
      <c r="C13" s="3" t="s">
        <v>81</v>
      </c>
      <c r="D13" s="4">
        <v>17.306448029129417</v>
      </c>
      <c r="E13" s="3">
        <v>487.26299999999998</v>
      </c>
      <c r="F13" s="3">
        <v>66.052199999999999</v>
      </c>
      <c r="G13" s="3">
        <v>17.1995</v>
      </c>
      <c r="H13">
        <v>33.680225590706442</v>
      </c>
      <c r="I13">
        <v>40.249201144999063</v>
      </c>
      <c r="J13">
        <v>3.0733821554319469</v>
      </c>
      <c r="K13" s="16"/>
      <c r="M13" s="41" t="s">
        <v>205</v>
      </c>
      <c r="N13" s="41"/>
      <c r="O13" s="41"/>
      <c r="P13" s="19"/>
      <c r="Q13" s="16"/>
      <c r="R13" s="40" t="s">
        <v>206</v>
      </c>
      <c r="S13" t="s">
        <v>203</v>
      </c>
      <c r="T13">
        <v>30</v>
      </c>
      <c r="U13">
        <v>2607.4</v>
      </c>
      <c r="V13">
        <v>7.6</v>
      </c>
      <c r="W13" s="18">
        <v>2.0583260127272726E-2</v>
      </c>
      <c r="Y13" s="16"/>
    </row>
    <row r="14" spans="1:30">
      <c r="A14" s="38"/>
      <c r="B14" s="38"/>
      <c r="C14" s="6" t="s">
        <v>82</v>
      </c>
      <c r="D14" s="4">
        <v>17.965881190617672</v>
      </c>
      <c r="E14" s="6">
        <v>487.72899999999998</v>
      </c>
      <c r="F14" s="6">
        <v>63.4223</v>
      </c>
      <c r="G14" s="6">
        <v>17.775200000000002</v>
      </c>
      <c r="H14">
        <v>34.421123867878833</v>
      </c>
      <c r="I14">
        <v>39.79211096756157</v>
      </c>
      <c r="J14">
        <v>3.3111973012115552</v>
      </c>
      <c r="K14" s="16"/>
      <c r="M14" s="41"/>
      <c r="N14" s="41"/>
      <c r="O14" s="41"/>
      <c r="P14" s="19"/>
      <c r="Q14" s="16"/>
      <c r="R14" s="40"/>
      <c r="S14" t="s">
        <v>204</v>
      </c>
      <c r="T14">
        <v>31</v>
      </c>
      <c r="U14">
        <v>3164</v>
      </c>
      <c r="V14">
        <v>4.2</v>
      </c>
      <c r="W14" s="18">
        <v>2.2695044544444442E-2</v>
      </c>
      <c r="Y14" s="16"/>
    </row>
    <row r="15" spans="1:30">
      <c r="A15" s="38"/>
      <c r="B15" s="38"/>
      <c r="C15" s="6" t="s">
        <v>83</v>
      </c>
      <c r="D15" s="4">
        <v>18.998373834370724</v>
      </c>
      <c r="E15" s="6">
        <v>560.447</v>
      </c>
      <c r="F15" s="6">
        <v>66</v>
      </c>
      <c r="G15" s="6">
        <v>25.169499999999999</v>
      </c>
      <c r="H15">
        <v>40.862715403248465</v>
      </c>
      <c r="I15">
        <v>43.347115384819922</v>
      </c>
      <c r="J15">
        <v>5.0042335016199653</v>
      </c>
      <c r="K15" s="16"/>
      <c r="M15" s="20" t="s">
        <v>207</v>
      </c>
      <c r="N15" s="21" t="s">
        <v>208</v>
      </c>
      <c r="O15" s="21" t="s">
        <v>209</v>
      </c>
      <c r="P15" s="20"/>
      <c r="Q15" s="16"/>
      <c r="R15" s="40" t="s">
        <v>210</v>
      </c>
      <c r="S15" t="s">
        <v>203</v>
      </c>
      <c r="T15">
        <v>2.4</v>
      </c>
      <c r="U15">
        <v>985.8</v>
      </c>
      <c r="V15">
        <v>3.2</v>
      </c>
      <c r="W15" s="18">
        <v>4.2453078330162635</v>
      </c>
      <c r="Y15" s="16"/>
    </row>
    <row r="16" spans="1:30">
      <c r="A16" s="38"/>
      <c r="B16" s="38"/>
      <c r="C16" s="6" t="s">
        <v>84</v>
      </c>
      <c r="D16" s="4">
        <v>18.543894774896781</v>
      </c>
      <c r="E16" s="6">
        <v>517.14599999999996</v>
      </c>
      <c r="F16" s="6">
        <v>42.098500000000001</v>
      </c>
      <c r="G16" s="6">
        <v>21.751200000000001</v>
      </c>
      <c r="H16">
        <v>37.168840665902181</v>
      </c>
      <c r="I16">
        <v>27.098198549782047</v>
      </c>
      <c r="J16">
        <v>4.2023531095665811</v>
      </c>
      <c r="K16" s="16"/>
      <c r="M16" s="22" t="s">
        <v>211</v>
      </c>
      <c r="N16" s="23">
        <v>37.979824906975743</v>
      </c>
      <c r="O16" s="23">
        <v>39.144711942343626</v>
      </c>
      <c r="Q16" s="16"/>
      <c r="R16" s="40"/>
      <c r="S16" t="s">
        <v>204</v>
      </c>
      <c r="T16">
        <v>0.8</v>
      </c>
      <c r="U16">
        <v>1150</v>
      </c>
      <c r="V16">
        <v>3.8</v>
      </c>
      <c r="W16" s="18">
        <v>1.7840616521212122E-2</v>
      </c>
      <c r="Y16" s="16"/>
    </row>
    <row r="17" spans="1:25">
      <c r="A17" s="38"/>
      <c r="B17" s="38"/>
      <c r="C17" s="6" t="s">
        <v>85</v>
      </c>
      <c r="D17" s="4">
        <v>17.431776784799244</v>
      </c>
      <c r="E17" s="6">
        <v>480.43099999999998</v>
      </c>
      <c r="F17" s="6">
        <v>53.603000000000002</v>
      </c>
      <c r="G17" s="6">
        <v>21.985499999999998</v>
      </c>
      <c r="H17">
        <v>33.339548339118195</v>
      </c>
      <c r="I17">
        <v>32.84505006475716</v>
      </c>
      <c r="J17">
        <v>3.9597827110392427</v>
      </c>
      <c r="K17" s="16"/>
      <c r="M17" s="22" t="s">
        <v>212</v>
      </c>
      <c r="N17" s="23">
        <v>22.52095394933745</v>
      </c>
      <c r="O17" s="23">
        <v>33.503219239130132</v>
      </c>
      <c r="Q17" s="16"/>
      <c r="R17" s="16"/>
      <c r="S17" s="16"/>
      <c r="T17" s="16"/>
      <c r="U17" s="16"/>
      <c r="V17" s="16"/>
      <c r="W17" s="16"/>
      <c r="X17" s="16"/>
      <c r="Y17" s="16"/>
    </row>
    <row r="18" spans="1:25">
      <c r="A18" s="38"/>
      <c r="B18" s="38"/>
      <c r="C18" s="6" t="s">
        <v>86</v>
      </c>
      <c r="D18" s="4">
        <v>17.033884143755387</v>
      </c>
      <c r="E18" s="6">
        <v>513.36599999999999</v>
      </c>
      <c r="F18" s="6">
        <v>42.584600000000002</v>
      </c>
      <c r="G18" s="6">
        <v>26.414400000000001</v>
      </c>
      <c r="H18">
        <v>35.180682028683464</v>
      </c>
      <c r="I18">
        <v>25.637722714875522</v>
      </c>
      <c r="J18">
        <v>4.6395160838844509</v>
      </c>
      <c r="K18" s="16"/>
      <c r="M18" s="22" t="s">
        <v>213</v>
      </c>
      <c r="N18" s="23">
        <v>24.146494589767538</v>
      </c>
      <c r="O18" s="23">
        <v>19.410191935606267</v>
      </c>
      <c r="Q18" s="16"/>
      <c r="R18" t="s">
        <v>214</v>
      </c>
    </row>
    <row r="19" spans="1:25">
      <c r="A19" s="38"/>
      <c r="B19" s="38"/>
      <c r="C19" s="5" t="s">
        <v>87</v>
      </c>
      <c r="D19" s="4">
        <v>18.029779940725525</v>
      </c>
      <c r="E19" s="5">
        <v>497.86500000000001</v>
      </c>
      <c r="F19" s="5">
        <v>47.167200000000001</v>
      </c>
      <c r="G19" s="5">
        <v>22.8993</v>
      </c>
      <c r="H19">
        <v>35.207366541210853</v>
      </c>
      <c r="I19">
        <v>29.677291254247681</v>
      </c>
      <c r="J19">
        <v>4.2829571256297978</v>
      </c>
      <c r="K19" s="16"/>
      <c r="M19" s="22" t="s">
        <v>215</v>
      </c>
      <c r="N19" s="23">
        <v>13.485385481672862</v>
      </c>
      <c r="O19" s="23">
        <v>7.5796059599127341</v>
      </c>
      <c r="Q19" s="16"/>
    </row>
    <row r="20" spans="1:25">
      <c r="A20" s="38"/>
      <c r="B20" s="38"/>
      <c r="C20" s="3" t="s">
        <v>88</v>
      </c>
      <c r="D20" s="4">
        <v>17.310699538579801</v>
      </c>
      <c r="E20" s="3">
        <v>537.98199999999997</v>
      </c>
      <c r="F20" s="3">
        <v>66.091700000000003</v>
      </c>
      <c r="G20" s="3">
        <v>23.4785</v>
      </c>
      <c r="H20">
        <v>37.190973985845872</v>
      </c>
      <c r="I20">
        <v>40.280855316934485</v>
      </c>
      <c r="J20">
        <v>4.196503509995865</v>
      </c>
      <c r="K20" s="16"/>
      <c r="M20" s="22" t="s">
        <v>216</v>
      </c>
      <c r="N20" s="23">
        <v>0.74544692710211158</v>
      </c>
      <c r="O20" s="23">
        <v>0.15995982723196089</v>
      </c>
      <c r="Q20" s="16"/>
    </row>
    <row r="21" spans="1:25">
      <c r="A21" s="38"/>
      <c r="B21" s="38"/>
      <c r="C21" s="3" t="s">
        <v>89</v>
      </c>
      <c r="D21" s="4">
        <v>17.512199676998449</v>
      </c>
      <c r="E21" s="3">
        <v>471.05900000000003</v>
      </c>
      <c r="F21" s="3">
        <v>57.9392</v>
      </c>
      <c r="G21" s="3">
        <v>18.265899999999998</v>
      </c>
      <c r="H21">
        <v>32.772220721236806</v>
      </c>
      <c r="I21">
        <v>35.628731469698515</v>
      </c>
      <c r="J21">
        <v>3.3065861015917606</v>
      </c>
      <c r="K21" s="16"/>
      <c r="M21" s="22" t="s">
        <v>217</v>
      </c>
      <c r="N21" s="23">
        <v>0.17077068493417655</v>
      </c>
      <c r="O21" s="23">
        <v>4.1960890393526885E-2</v>
      </c>
      <c r="Q21" s="16"/>
    </row>
    <row r="22" spans="1:25">
      <c r="A22" s="38"/>
      <c r="B22" s="38"/>
      <c r="C22" s="5" t="s">
        <v>90</v>
      </c>
      <c r="D22" s="4">
        <v>15.510543409670065</v>
      </c>
      <c r="E22" s="5">
        <v>426.56299999999999</v>
      </c>
      <c r="F22" s="5">
        <v>71.211600000000004</v>
      </c>
      <c r="G22" s="5">
        <v>14.3461</v>
      </c>
      <c r="H22">
        <v>27.860506376769607</v>
      </c>
      <c r="I22">
        <v>40.075068350621173</v>
      </c>
      <c r="J22">
        <v>2.2888805586125804</v>
      </c>
      <c r="K22" s="16"/>
      <c r="M22" s="22" t="s">
        <v>218</v>
      </c>
      <c r="N22" s="23">
        <v>0.44869501545880136</v>
      </c>
      <c r="O22" s="23">
        <v>1.4086938356528937E-2</v>
      </c>
      <c r="Q22" s="16"/>
    </row>
    <row r="23" spans="1:25">
      <c r="A23" s="38"/>
      <c r="B23" s="38"/>
      <c r="C23" s="3" t="s">
        <v>91</v>
      </c>
      <c r="D23" s="4">
        <v>17.649832846833903</v>
      </c>
      <c r="E23" s="3">
        <v>565.18499999999995</v>
      </c>
      <c r="F23" s="3">
        <v>42.272300000000001</v>
      </c>
      <c r="G23" s="3">
        <v>28.999199999999998</v>
      </c>
      <c r="H23">
        <v>39.491798096437577</v>
      </c>
      <c r="I23">
        <v>26.153588613041322</v>
      </c>
      <c r="J23">
        <v>5.2953687524943716</v>
      </c>
      <c r="K23" s="16"/>
      <c r="M23" s="22" t="s">
        <v>219</v>
      </c>
      <c r="N23" s="23">
        <v>0.18771898808537768</v>
      </c>
      <c r="O23" s="23">
        <v>0</v>
      </c>
      <c r="Q23" s="16"/>
      <c r="S23" s="24" t="s">
        <v>211</v>
      </c>
      <c r="T23" s="25">
        <v>37.979824906975743</v>
      </c>
      <c r="U23" s="25">
        <v>39.144711942343626</v>
      </c>
    </row>
    <row r="24" spans="1:25">
      <c r="A24" s="38"/>
      <c r="B24" s="38"/>
      <c r="C24" s="6" t="s">
        <v>92</v>
      </c>
      <c r="D24" s="4">
        <v>15.996739526960013</v>
      </c>
      <c r="E24" s="6">
        <v>469.673</v>
      </c>
      <c r="F24" s="6">
        <v>46.832500000000003</v>
      </c>
      <c r="G24" s="6">
        <v>21.541799999999999</v>
      </c>
      <c r="H24">
        <v>31.150340857361144</v>
      </c>
      <c r="I24">
        <v>26.929200158401951</v>
      </c>
      <c r="J24">
        <v>3.5440026340356647</v>
      </c>
      <c r="K24" s="16"/>
      <c r="M24" s="22" t="s">
        <v>220</v>
      </c>
      <c r="N24" s="23">
        <v>3.222613699797177E-2</v>
      </c>
      <c r="O24" s="23">
        <v>0.13573733910826397</v>
      </c>
      <c r="Q24" s="16"/>
      <c r="S24" s="24" t="s">
        <v>212</v>
      </c>
      <c r="T24" s="25">
        <v>22.52095394933745</v>
      </c>
      <c r="U24" s="25">
        <v>33.503219239130132</v>
      </c>
    </row>
    <row r="25" spans="1:25">
      <c r="A25" s="38"/>
      <c r="B25" s="38"/>
      <c r="C25" s="5" t="s">
        <v>93</v>
      </c>
      <c r="D25" s="4">
        <v>16.832990353619142</v>
      </c>
      <c r="E25" s="5">
        <v>598.88499999999999</v>
      </c>
      <c r="F25" s="5">
        <v>55.2804</v>
      </c>
      <c r="G25" s="5">
        <v>32.9099</v>
      </c>
      <c r="H25">
        <v>40.78196403874577</v>
      </c>
      <c r="I25">
        <v>32.986300411352794</v>
      </c>
      <c r="J25">
        <v>5.7076008709960337</v>
      </c>
      <c r="K25" s="16"/>
      <c r="M25" s="22" t="s">
        <v>221</v>
      </c>
      <c r="N25" s="23">
        <v>3.9325631541801409E-3</v>
      </c>
      <c r="O25" s="23">
        <v>5.9032793383223666E-4</v>
      </c>
      <c r="Q25" s="16"/>
      <c r="S25" s="24" t="s">
        <v>213</v>
      </c>
      <c r="T25" s="25">
        <v>24.146494589767538</v>
      </c>
      <c r="U25" s="25">
        <v>19.410191935606267</v>
      </c>
    </row>
    <row r="26" spans="1:25">
      <c r="A26" s="38"/>
      <c r="B26" s="38"/>
      <c r="C26" s="3" t="s">
        <v>94</v>
      </c>
      <c r="D26" s="4">
        <v>18.03766588943186</v>
      </c>
      <c r="E26" s="3">
        <v>726.73599999999999</v>
      </c>
      <c r="F26" s="3">
        <v>63.9572</v>
      </c>
      <c r="G26" s="3">
        <v>36.658299999999997</v>
      </c>
      <c r="H26">
        <v>51.405154064077728</v>
      </c>
      <c r="I26">
        <v>40.255507061856768</v>
      </c>
      <c r="J26">
        <v>6.8597759671692522</v>
      </c>
      <c r="K26" s="16"/>
      <c r="M26" s="22" t="s">
        <v>222</v>
      </c>
      <c r="N26" s="23">
        <v>1.0266425933479128E-2</v>
      </c>
      <c r="O26" s="23">
        <v>1.0616381390692643E-3</v>
      </c>
      <c r="Q26" s="16"/>
      <c r="S26" s="24" t="s">
        <v>215</v>
      </c>
      <c r="T26" s="25">
        <v>13.485385481672862</v>
      </c>
      <c r="U26" s="25">
        <v>7.5796059599127341</v>
      </c>
    </row>
    <row r="27" spans="1:25">
      <c r="A27" s="38"/>
      <c r="B27" s="38"/>
      <c r="C27" s="3" t="s">
        <v>95</v>
      </c>
      <c r="D27" s="4">
        <v>17.046871802461958</v>
      </c>
      <c r="E27" s="3">
        <v>518.15700000000004</v>
      </c>
      <c r="F27" s="3">
        <v>38.003500000000003</v>
      </c>
      <c r="G27" s="3">
        <v>28.934100000000001</v>
      </c>
      <c r="H27">
        <v>35.523558700642972</v>
      </c>
      <c r="I27">
        <v>22.892873218807061</v>
      </c>
      <c r="J27">
        <v>5.0862511496097342</v>
      </c>
      <c r="K27" s="16"/>
      <c r="M27" s="22" t="s">
        <v>223</v>
      </c>
      <c r="N27" s="23">
        <v>0.25370252561038253</v>
      </c>
      <c r="O27" s="23">
        <v>0</v>
      </c>
      <c r="Q27" s="16"/>
      <c r="S27" s="24" t="s">
        <v>216</v>
      </c>
      <c r="T27" s="26">
        <v>0.74544692710211158</v>
      </c>
      <c r="U27" s="26">
        <v>0.15995982723196089</v>
      </c>
    </row>
    <row r="28" spans="1:25">
      <c r="A28" s="38"/>
      <c r="B28" s="38"/>
      <c r="C28" s="6" t="s">
        <v>96</v>
      </c>
      <c r="D28" s="4">
        <v>16.265075659872146</v>
      </c>
      <c r="E28" s="6">
        <v>436.887</v>
      </c>
      <c r="F28" s="6">
        <v>38.735100000000003</v>
      </c>
      <c r="G28" s="6">
        <v>19.299700000000001</v>
      </c>
      <c r="H28">
        <v>29.2221933886767</v>
      </c>
      <c r="I28">
        <v>22.53941146969569</v>
      </c>
      <c r="J28">
        <v>3.2293533307216857</v>
      </c>
      <c r="K28" s="16"/>
      <c r="M28" s="22" t="s">
        <v>224</v>
      </c>
      <c r="N28" s="23">
        <v>1.4581804969924592E-2</v>
      </c>
      <c r="O28" s="23">
        <v>1.6995731643395845E-3</v>
      </c>
      <c r="Q28" s="16"/>
      <c r="S28" s="24" t="s">
        <v>217</v>
      </c>
      <c r="T28" s="26">
        <v>0.17077068493417655</v>
      </c>
      <c r="U28" s="26">
        <v>4.1960890393526885E-2</v>
      </c>
    </row>
    <row r="29" spans="1:25">
      <c r="A29" s="38"/>
      <c r="B29" s="38"/>
      <c r="C29" s="5" t="s">
        <v>97</v>
      </c>
      <c r="D29" s="4">
        <v>19.146009349584546</v>
      </c>
      <c r="E29" s="5">
        <v>461.47199999999998</v>
      </c>
      <c r="F29" s="5">
        <v>82.548699999999997</v>
      </c>
      <c r="G29" s="5">
        <v>16.232700000000001</v>
      </c>
      <c r="H29">
        <v>33.803431339402536</v>
      </c>
      <c r="I29">
        <v>54.571571021030884</v>
      </c>
      <c r="J29">
        <v>3.2576112481692077</v>
      </c>
      <c r="K29" s="16"/>
      <c r="M29" s="22" t="s">
        <v>225</v>
      </c>
      <c r="N29" s="27">
        <v>0</v>
      </c>
      <c r="O29" s="23">
        <v>2.8564254862850158E-4</v>
      </c>
      <c r="Q29" s="16"/>
      <c r="S29" s="24" t="s">
        <v>218</v>
      </c>
      <c r="T29" s="26">
        <v>0.44869501545880136</v>
      </c>
      <c r="U29" s="26">
        <v>1.4086938356528937E-2</v>
      </c>
    </row>
    <row r="30" spans="1:25">
      <c r="A30" s="38"/>
      <c r="B30" s="38"/>
      <c r="C30" s="5" t="s">
        <v>98</v>
      </c>
      <c r="D30" s="4">
        <v>20.581264830210316</v>
      </c>
      <c r="E30" s="5">
        <v>466.18700000000001</v>
      </c>
      <c r="F30" s="5">
        <v>64.204999999999998</v>
      </c>
      <c r="G30" s="5">
        <v>17.4221</v>
      </c>
      <c r="H30">
        <v>35.730579622255888</v>
      </c>
      <c r="I30">
        <v>45.23077045052041</v>
      </c>
      <c r="J30">
        <v>3.8277003959346496</v>
      </c>
      <c r="K30" s="16"/>
      <c r="M30" s="22" t="s">
        <v>226</v>
      </c>
      <c r="N30" s="27">
        <v>0</v>
      </c>
      <c r="O30" s="23">
        <v>6.417435925853668E-3</v>
      </c>
      <c r="Q30" s="16"/>
      <c r="S30" s="24" t="s">
        <v>219</v>
      </c>
      <c r="T30" s="26">
        <v>0.18771898808537768</v>
      </c>
      <c r="U30" s="26">
        <v>0</v>
      </c>
    </row>
    <row r="31" spans="1:25">
      <c r="A31" s="38"/>
      <c r="B31" s="38"/>
      <c r="C31" s="3" t="s">
        <v>99</v>
      </c>
      <c r="D31" s="4">
        <v>19.072939141334224</v>
      </c>
      <c r="E31" s="3">
        <v>555.76800000000003</v>
      </c>
      <c r="F31" s="3">
        <v>59.966999999999999</v>
      </c>
      <c r="G31" s="3">
        <v>25.226400000000002</v>
      </c>
      <c r="H31">
        <v>40.616999032475107</v>
      </c>
      <c r="I31">
        <v>39.515087234351313</v>
      </c>
      <c r="J31">
        <v>5.0391988682873023</v>
      </c>
      <c r="K31" s="16"/>
      <c r="M31" s="22" t="s">
        <v>227</v>
      </c>
      <c r="N31" s="27">
        <v>0</v>
      </c>
      <c r="O31" s="23">
        <v>4.7131020523702763E-4</v>
      </c>
      <c r="Q31" s="16"/>
      <c r="S31" s="24" t="s">
        <v>220</v>
      </c>
      <c r="T31" s="26">
        <v>3.222613699797177E-2</v>
      </c>
      <c r="U31" s="26">
        <v>0.13573733910826397</v>
      </c>
    </row>
    <row r="32" spans="1:25">
      <c r="A32" s="38"/>
      <c r="B32" s="38"/>
      <c r="C32" s="6" t="s">
        <v>100</v>
      </c>
      <c r="D32" s="4">
        <v>18.752124930376848</v>
      </c>
      <c r="E32" s="6">
        <v>470.35599999999999</v>
      </c>
      <c r="F32" s="6">
        <v>72.096500000000006</v>
      </c>
      <c r="G32" s="6">
        <v>16.169699999999999</v>
      </c>
      <c r="H32">
        <v>34.028711140829913</v>
      </c>
      <c r="I32">
        <v>46.837482686873912</v>
      </c>
      <c r="J32">
        <v>3.1653170391600387</v>
      </c>
      <c r="K32" s="16"/>
      <c r="M32" s="7" t="s">
        <v>228</v>
      </c>
      <c r="N32" s="7">
        <f>SUM(N16:N31)</f>
        <v>100</v>
      </c>
      <c r="O32" s="7">
        <f>SUM(O16:O31)</f>
        <v>100</v>
      </c>
      <c r="P32" s="7"/>
      <c r="Q32" s="16"/>
      <c r="S32" s="24" t="s">
        <v>221</v>
      </c>
      <c r="T32" s="28">
        <v>3.9325631541801409E-3</v>
      </c>
      <c r="U32" s="28">
        <v>5.9032793383223666E-4</v>
      </c>
    </row>
    <row r="33" spans="1:21">
      <c r="A33" s="38"/>
      <c r="B33" s="38"/>
      <c r="C33" s="6" t="s">
        <v>101</v>
      </c>
      <c r="D33" s="4">
        <v>18.587715988221571</v>
      </c>
      <c r="E33" s="6">
        <v>470.24400000000003</v>
      </c>
      <c r="F33" s="6">
        <v>45.596699999999998</v>
      </c>
      <c r="G33" s="6">
        <v>16.718599999999999</v>
      </c>
      <c r="H33">
        <v>33.844609208657744</v>
      </c>
      <c r="I33">
        <v>29.406962402583762</v>
      </c>
      <c r="J33">
        <v>3.2389930673370144</v>
      </c>
      <c r="K33" s="16"/>
      <c r="L33" s="16"/>
      <c r="M33" s="16"/>
      <c r="N33" s="16"/>
      <c r="O33" s="16"/>
      <c r="P33" s="16"/>
      <c r="Q33" s="16"/>
      <c r="S33" s="24" t="s">
        <v>222</v>
      </c>
      <c r="T33" s="28">
        <v>1.0266425933479128E-2</v>
      </c>
      <c r="U33" s="28">
        <v>1.0616381390692643E-3</v>
      </c>
    </row>
    <row r="34" spans="1:21">
      <c r="A34" s="38"/>
      <c r="B34" s="38"/>
      <c r="C34" s="5" t="s">
        <v>102</v>
      </c>
      <c r="D34" s="4">
        <v>21.276903892396263</v>
      </c>
      <c r="E34" s="5">
        <v>687.98299999999995</v>
      </c>
      <c r="F34" s="5">
        <v>100.167</v>
      </c>
      <c r="G34" s="5">
        <v>25.999600000000001</v>
      </c>
      <c r="H34">
        <v>53.899976720999028</v>
      </c>
      <c r="I34">
        <v>72.773167956572252</v>
      </c>
      <c r="J34">
        <v>5.968511530697084</v>
      </c>
      <c r="S34" s="24" t="s">
        <v>223</v>
      </c>
      <c r="T34" s="28">
        <v>0.25370252561038253</v>
      </c>
      <c r="U34" s="28">
        <v>0</v>
      </c>
    </row>
    <row r="35" spans="1:21">
      <c r="A35" s="38"/>
      <c r="B35" s="38"/>
      <c r="C35" s="5" t="s">
        <v>103</v>
      </c>
      <c r="D35" s="4">
        <v>18.961152142868606</v>
      </c>
      <c r="E35" s="5">
        <v>517.86099999999999</v>
      </c>
      <c r="F35" s="5">
        <v>64.575599999999994</v>
      </c>
      <c r="G35" s="5">
        <v>27.516400000000001</v>
      </c>
      <c r="H35">
        <v>37.713418849293483</v>
      </c>
      <c r="I35">
        <v>42.341740974881304</v>
      </c>
      <c r="J35">
        <v>5.4580139487079382</v>
      </c>
      <c r="S35" s="24" t="s">
        <v>224</v>
      </c>
      <c r="T35" s="28">
        <v>1.4581804969924592E-2</v>
      </c>
      <c r="U35" s="28">
        <v>1.6995731643395845E-3</v>
      </c>
    </row>
    <row r="36" spans="1:21">
      <c r="A36" s="38"/>
      <c r="B36" s="38"/>
      <c r="C36" s="5" t="s">
        <v>104</v>
      </c>
      <c r="D36" s="4">
        <v>20.348736639389671</v>
      </c>
      <c r="E36" s="5">
        <v>465.52</v>
      </c>
      <c r="F36" s="5">
        <v>59.787500000000001</v>
      </c>
      <c r="G36" s="5">
        <v>18.580400000000001</v>
      </c>
      <c r="H36">
        <v>35.418680060280607</v>
      </c>
      <c r="I36">
        <v>41.687184200204214</v>
      </c>
      <c r="J36">
        <v>4.0227287115972761</v>
      </c>
      <c r="S36" s="24" t="s">
        <v>225</v>
      </c>
      <c r="T36" s="28">
        <v>0</v>
      </c>
      <c r="U36" s="28">
        <v>2.8564254862850158E-4</v>
      </c>
    </row>
    <row r="37" spans="1:21">
      <c r="A37" s="38"/>
      <c r="B37" s="38"/>
      <c r="C37" s="3" t="s">
        <v>105</v>
      </c>
      <c r="D37" s="4">
        <v>19.945222036758505</v>
      </c>
      <c r="E37" s="3">
        <v>559.37599999999998</v>
      </c>
      <c r="F37" s="3">
        <v>53.011099999999999</v>
      </c>
      <c r="G37" s="3">
        <v>21.913499999999999</v>
      </c>
      <c r="H37">
        <v>42.021281600768766</v>
      </c>
      <c r="I37">
        <v>36.307544667500856</v>
      </c>
      <c r="J37">
        <v>4.6250912663936647</v>
      </c>
      <c r="S37" s="24" t="s">
        <v>226</v>
      </c>
      <c r="T37" s="28">
        <v>0</v>
      </c>
      <c r="U37" s="28">
        <v>6.417435925853668E-3</v>
      </c>
    </row>
    <row r="38" spans="1:21">
      <c r="C38" s="3" t="s">
        <v>106</v>
      </c>
      <c r="D38" s="4">
        <v>16.97606431550367</v>
      </c>
      <c r="E38" s="3">
        <v>459.363</v>
      </c>
      <c r="F38" s="3">
        <v>37.499600000000001</v>
      </c>
      <c r="G38" s="3">
        <v>23.291</v>
      </c>
      <c r="H38">
        <v>31.422517228789019</v>
      </c>
      <c r="I38">
        <v>22.518594115435214</v>
      </c>
      <c r="J38">
        <v>4.0760141973891812</v>
      </c>
      <c r="S38" s="24" t="s">
        <v>227</v>
      </c>
      <c r="T38" s="28">
        <v>0</v>
      </c>
      <c r="U38" s="28">
        <v>4.7131020523702763E-4</v>
      </c>
    </row>
    <row r="39" spans="1:21">
      <c r="C39" s="5" t="s">
        <v>107</v>
      </c>
      <c r="D39" s="4">
        <v>19.658766545483427</v>
      </c>
      <c r="E39" s="5">
        <v>405.47899999999998</v>
      </c>
      <c r="F39" s="5">
        <v>117.45099999999999</v>
      </c>
      <c r="G39" s="5">
        <v>18.641100000000002</v>
      </c>
      <c r="H39">
        <v>30.186245356967468</v>
      </c>
      <c r="I39">
        <v>79.428517527094129</v>
      </c>
      <c r="J39">
        <v>3.8639422567791257</v>
      </c>
      <c r="O39" s="15">
        <f>AVERAGE(D2:D45)</f>
        <v>18.099151221441726</v>
      </c>
      <c r="P39" s="15"/>
    </row>
    <row r="40" spans="1:21">
      <c r="C40" s="5" t="s">
        <v>108</v>
      </c>
      <c r="D40" s="4">
        <v>19.506821741653606</v>
      </c>
      <c r="E40" s="5">
        <v>413.70699999999999</v>
      </c>
      <c r="F40" s="5">
        <v>101.33799999999999</v>
      </c>
      <c r="G40" s="5">
        <v>18.7346</v>
      </c>
      <c r="H40">
        <v>30.651504813770586</v>
      </c>
      <c r="I40">
        <v>68.072111245292504</v>
      </c>
      <c r="J40">
        <v>3.8462713271225648</v>
      </c>
    </row>
    <row r="41" spans="1:21">
      <c r="C41" s="5" t="s">
        <v>109</v>
      </c>
      <c r="D41" s="4">
        <v>18.841038294115847</v>
      </c>
      <c r="E41" s="5">
        <v>462.35199999999998</v>
      </c>
      <c r="F41" s="5">
        <v>112.11</v>
      </c>
      <c r="G41" s="5">
        <v>21.396100000000001</v>
      </c>
      <c r="H41">
        <v>33.543606647701885</v>
      </c>
      <c r="I41">
        <v>73.119645111036718</v>
      </c>
      <c r="J41">
        <v>4.2119798083663857</v>
      </c>
      <c r="O41" s="15">
        <f>MIN(D2:D45)</f>
        <v>15.510543409670065</v>
      </c>
      <c r="P41" s="15"/>
    </row>
    <row r="42" spans="1:21">
      <c r="C42" s="5" t="s">
        <v>110</v>
      </c>
      <c r="D42" s="4">
        <v>19.67200248458909</v>
      </c>
      <c r="E42" s="5">
        <v>599.59100000000001</v>
      </c>
      <c r="F42" s="5">
        <v>95.389799999999994</v>
      </c>
      <c r="G42" s="5">
        <v>32.754600000000003</v>
      </c>
      <c r="H42">
        <v>44.655728863983732</v>
      </c>
      <c r="I42">
        <v>64.547033280193574</v>
      </c>
      <c r="J42">
        <v>6.7950723225582159</v>
      </c>
    </row>
    <row r="43" spans="1:21">
      <c r="C43" s="3" t="s">
        <v>111</v>
      </c>
      <c r="D43" s="4">
        <v>18.808683164629979</v>
      </c>
      <c r="E43" s="3">
        <v>519.48699999999997</v>
      </c>
      <c r="F43" s="3">
        <v>53.740099999999998</v>
      </c>
      <c r="G43" s="3">
        <v>24.9283</v>
      </c>
      <c r="H43">
        <v>37.650296576632655</v>
      </c>
      <c r="I43">
        <v>34.999819251515596</v>
      </c>
      <c r="J43">
        <v>4.897311482877484</v>
      </c>
    </row>
    <row r="44" spans="1:21">
      <c r="C44" s="3" t="s">
        <v>112</v>
      </c>
      <c r="D44" s="4">
        <v>16.62113894776434</v>
      </c>
      <c r="E44" s="3">
        <v>499.09199999999998</v>
      </c>
      <c r="F44" s="3">
        <v>81.027299999999997</v>
      </c>
      <c r="G44" s="3">
        <v>22.070399999999999</v>
      </c>
      <c r="H44">
        <v>33.7600226198511</v>
      </c>
      <c r="I44">
        <v>47.8981319811191</v>
      </c>
      <c r="J44">
        <v>3.7768703295941459</v>
      </c>
    </row>
    <row r="45" spans="1:21">
      <c r="C45" s="3" t="s">
        <v>113</v>
      </c>
      <c r="D45" s="4">
        <v>17.123662521852932</v>
      </c>
      <c r="E45" s="3">
        <v>631.57899999999995</v>
      </c>
      <c r="F45" s="3">
        <v>61.691600000000001</v>
      </c>
      <c r="G45" s="3">
        <v>40.443199999999997</v>
      </c>
      <c r="H45">
        <v>43.404513174353511</v>
      </c>
      <c r="I45">
        <v>37.288928682609857</v>
      </c>
      <c r="J45">
        <v>7.1439360309669118</v>
      </c>
    </row>
    <row r="46" spans="1:21">
      <c r="C46" s="1" t="s">
        <v>2</v>
      </c>
      <c r="D46" s="1" t="s">
        <v>3</v>
      </c>
      <c r="E46" s="2" t="s">
        <v>10</v>
      </c>
      <c r="F46" s="2" t="s">
        <v>11</v>
      </c>
      <c r="G46" s="2" t="s">
        <v>12</v>
      </c>
    </row>
    <row r="47" spans="1:21">
      <c r="C47" s="3" t="s">
        <v>22</v>
      </c>
      <c r="D47" s="4">
        <v>27.385498146468247</v>
      </c>
      <c r="E47" s="3">
        <v>867.39800000000002</v>
      </c>
      <c r="F47" s="3">
        <v>57.741900000000001</v>
      </c>
      <c r="G47" s="3">
        <v>38.602499999999999</v>
      </c>
    </row>
    <row r="48" spans="1:21">
      <c r="C48" s="5" t="s">
        <v>24</v>
      </c>
      <c r="D48" s="4">
        <v>38.781931748717746</v>
      </c>
      <c r="E48" s="5">
        <v>925.64800000000002</v>
      </c>
      <c r="F48" s="5">
        <v>23.2774</v>
      </c>
      <c r="G48" s="5">
        <v>37.064</v>
      </c>
    </row>
    <row r="49" spans="3:7">
      <c r="C49" s="3" t="s">
        <v>26</v>
      </c>
      <c r="D49" s="4">
        <v>36.666941772915408</v>
      </c>
      <c r="E49" s="3">
        <v>909.11099999999999</v>
      </c>
      <c r="F49" s="3">
        <v>24.0761</v>
      </c>
      <c r="G49" s="3">
        <v>32.665900000000001</v>
      </c>
    </row>
    <row r="50" spans="3:7">
      <c r="C50" s="5" t="s">
        <v>28</v>
      </c>
      <c r="D50" s="4">
        <v>36.791891989428031</v>
      </c>
      <c r="E50" s="5">
        <v>988.428</v>
      </c>
      <c r="F50" s="5">
        <v>20.854399999999998</v>
      </c>
      <c r="G50" s="5">
        <v>35.695799999999998</v>
      </c>
    </row>
    <row r="51" spans="3:7">
      <c r="C51" s="5" t="s">
        <v>30</v>
      </c>
      <c r="D51" s="4">
        <v>35.176505584342848</v>
      </c>
      <c r="E51" s="5">
        <v>922.11199999999997</v>
      </c>
      <c r="F51" s="5">
        <v>27.291499999999999</v>
      </c>
      <c r="G51" s="5">
        <v>33.638100000000001</v>
      </c>
    </row>
    <row r="52" spans="3:7">
      <c r="C52" s="3" t="s">
        <v>32</v>
      </c>
      <c r="D52" s="4">
        <v>18.52547732174525</v>
      </c>
      <c r="E52" s="3">
        <v>664.697</v>
      </c>
      <c r="F52" s="3">
        <v>34.773800000000001</v>
      </c>
      <c r="G52" s="3">
        <v>28.347000000000001</v>
      </c>
    </row>
    <row r="53" spans="3:7">
      <c r="C53" t="s">
        <v>33</v>
      </c>
      <c r="D53" s="4">
        <v>36.222231478217509</v>
      </c>
      <c r="E53">
        <v>973.45600000000002</v>
      </c>
      <c r="F53">
        <v>24.385999999999999</v>
      </c>
      <c r="G53">
        <v>35.6952</v>
      </c>
    </row>
    <row r="54" spans="3:7">
      <c r="C54" s="5" t="s">
        <v>35</v>
      </c>
      <c r="D54" s="4">
        <v>36.054011178225736</v>
      </c>
      <c r="E54" s="5">
        <v>825.58600000000001</v>
      </c>
      <c r="F54" s="5">
        <v>46.9651</v>
      </c>
      <c r="G54" s="5">
        <v>37.071199999999997</v>
      </c>
    </row>
    <row r="55" spans="3:7">
      <c r="C55" s="5" t="s">
        <v>37</v>
      </c>
      <c r="D55" s="4">
        <v>37.556738013153939</v>
      </c>
      <c r="E55" s="5">
        <v>827.88099999999997</v>
      </c>
      <c r="F55" s="5">
        <v>23.572700000000001</v>
      </c>
      <c r="G55" s="5">
        <v>32.8003</v>
      </c>
    </row>
    <row r="56" spans="3:7">
      <c r="C56" s="3" t="s">
        <v>38</v>
      </c>
      <c r="D56" s="4">
        <v>25.976658791625312</v>
      </c>
      <c r="E56" s="3">
        <v>682.47199999999998</v>
      </c>
      <c r="F56" s="3">
        <v>23.7286</v>
      </c>
      <c r="G56" s="3">
        <v>29.578600000000002</v>
      </c>
    </row>
    <row r="57" spans="3:7">
      <c r="C57" s="6" t="s">
        <v>39</v>
      </c>
      <c r="D57" s="4">
        <v>19.784957769203274</v>
      </c>
      <c r="E57" s="6">
        <v>606.89</v>
      </c>
      <c r="F57" s="6">
        <v>41.840800000000002</v>
      </c>
      <c r="G57" s="6">
        <v>26.7698</v>
      </c>
    </row>
    <row r="58" spans="3:7">
      <c r="C58" s="6" t="s">
        <v>42</v>
      </c>
      <c r="D58" s="4">
        <v>18.443885080823385</v>
      </c>
      <c r="E58" s="6">
        <v>640.75599999999997</v>
      </c>
      <c r="F58" s="6">
        <v>37.624600000000001</v>
      </c>
      <c r="G58" s="6">
        <v>28.975300000000001</v>
      </c>
    </row>
    <row r="59" spans="3:7">
      <c r="C59" s="6" t="s">
        <v>45</v>
      </c>
      <c r="D59" s="4">
        <v>31.909885587791837</v>
      </c>
      <c r="E59" s="6">
        <v>820.35900000000004</v>
      </c>
      <c r="F59" s="6">
        <v>22.513500000000001</v>
      </c>
      <c r="G59" s="6">
        <v>32.324199999999998</v>
      </c>
    </row>
    <row r="60" spans="3:7">
      <c r="C60" s="5" t="s">
        <v>46</v>
      </c>
      <c r="D60" s="4">
        <v>25.427679898923429</v>
      </c>
      <c r="E60" s="5">
        <v>642.77700000000004</v>
      </c>
      <c r="F60" s="5">
        <v>40.852600000000002</v>
      </c>
      <c r="G60" s="5">
        <v>31.3657</v>
      </c>
    </row>
    <row r="61" spans="3:7">
      <c r="C61" s="3" t="s">
        <v>47</v>
      </c>
      <c r="D61" s="4">
        <v>22.955908271431699</v>
      </c>
      <c r="E61" s="3">
        <v>643.43299999999999</v>
      </c>
      <c r="F61" s="3">
        <v>208.99199999999999</v>
      </c>
      <c r="G61" s="3">
        <v>30.466699999999999</v>
      </c>
    </row>
    <row r="62" spans="3:7">
      <c r="C62" t="s">
        <v>49</v>
      </c>
      <c r="D62" s="4">
        <v>22.280313716231959</v>
      </c>
      <c r="E62">
        <v>633.03099999999995</v>
      </c>
      <c r="F62">
        <v>37.003500000000003</v>
      </c>
      <c r="G62">
        <v>28.984100000000002</v>
      </c>
    </row>
    <row r="63" spans="3:7">
      <c r="C63" s="6" t="s">
        <v>50</v>
      </c>
      <c r="D63" s="4">
        <v>19.294080336266564</v>
      </c>
      <c r="E63" s="6">
        <v>683.60199999999998</v>
      </c>
      <c r="F63" s="6">
        <v>78.456100000000006</v>
      </c>
      <c r="G63" s="6">
        <v>29.406199999999998</v>
      </c>
    </row>
    <row r="64" spans="3:7">
      <c r="C64" s="5" t="s">
        <v>51</v>
      </c>
      <c r="D64" s="4">
        <v>32.07068409432533</v>
      </c>
      <c r="E64" s="5">
        <v>719.697</v>
      </c>
      <c r="F64" s="5">
        <v>24.5885</v>
      </c>
      <c r="G64" s="5">
        <v>31.2881</v>
      </c>
    </row>
    <row r="65" spans="3:7">
      <c r="C65" s="5" t="s">
        <v>52</v>
      </c>
      <c r="D65" s="4">
        <v>28.554799652172989</v>
      </c>
      <c r="E65" s="5">
        <v>762.99800000000005</v>
      </c>
      <c r="F65" s="5">
        <v>21.505199999999999</v>
      </c>
      <c r="G65" s="5">
        <v>30.564</v>
      </c>
    </row>
    <row r="66" spans="3:7">
      <c r="C66" s="3" t="s">
        <v>53</v>
      </c>
      <c r="D66" s="4">
        <v>21.212768705826811</v>
      </c>
      <c r="E66" s="3">
        <v>725.40300000000002</v>
      </c>
      <c r="F66" s="3">
        <v>168.39599999999999</v>
      </c>
      <c r="G66" s="3">
        <v>33.490699999999997</v>
      </c>
    </row>
    <row r="67" spans="3:7">
      <c r="C67" t="s">
        <v>54</v>
      </c>
      <c r="D67" s="4">
        <v>34.033923722048314</v>
      </c>
      <c r="E67">
        <v>703.27200000000005</v>
      </c>
      <c r="F67">
        <v>29.941700000000001</v>
      </c>
      <c r="G67">
        <v>35.873800000000003</v>
      </c>
    </row>
    <row r="68" spans="3:7">
      <c r="C68" t="s">
        <v>55</v>
      </c>
      <c r="D68" s="4">
        <v>35.569930005245112</v>
      </c>
      <c r="E68">
        <v>779.64700000000005</v>
      </c>
      <c r="F68">
        <v>27.171099999999999</v>
      </c>
      <c r="G68">
        <v>35.613799999999998</v>
      </c>
    </row>
    <row r="69" spans="3:7">
      <c r="C69" s="5" t="s">
        <v>56</v>
      </c>
      <c r="D69" s="4">
        <v>35.925682250491427</v>
      </c>
      <c r="E69" s="5">
        <v>767.798</v>
      </c>
      <c r="F69" s="5">
        <v>20.49</v>
      </c>
      <c r="G69" s="5">
        <v>34.501199999999997</v>
      </c>
    </row>
    <row r="70" spans="3:7">
      <c r="C70" s="3" t="s">
        <v>57</v>
      </c>
      <c r="D70" s="4">
        <v>18.989122703811958</v>
      </c>
      <c r="E70" s="3">
        <v>676.32100000000003</v>
      </c>
      <c r="F70" s="3">
        <v>42.463200000000001</v>
      </c>
      <c r="G70" s="3">
        <v>28.2791</v>
      </c>
    </row>
    <row r="71" spans="3:7">
      <c r="C71" s="5" t="s">
        <v>58</v>
      </c>
      <c r="D71" s="4">
        <v>28.724577775245962</v>
      </c>
      <c r="E71" s="5">
        <v>726.68499999999995</v>
      </c>
      <c r="F71" s="5">
        <v>24.208500000000001</v>
      </c>
      <c r="G71" s="5">
        <v>28.3858</v>
      </c>
    </row>
    <row r="72" spans="3:7">
      <c r="C72" s="3" t="s">
        <v>59</v>
      </c>
      <c r="D72" s="4">
        <v>32.106443048029696</v>
      </c>
      <c r="E72" s="3">
        <v>841.87199999999996</v>
      </c>
      <c r="F72" s="3">
        <v>25.585799999999999</v>
      </c>
      <c r="G72" s="3">
        <v>35.010399999999997</v>
      </c>
    </row>
    <row r="73" spans="3:7">
      <c r="C73" s="5" t="s">
        <v>60</v>
      </c>
      <c r="D73" s="4">
        <v>30.15105425488581</v>
      </c>
      <c r="E73" s="5">
        <v>778.65800000000002</v>
      </c>
      <c r="F73" s="5">
        <v>23.006499999999999</v>
      </c>
      <c r="G73" s="5">
        <v>32.173099999999998</v>
      </c>
    </row>
    <row r="74" spans="3:7">
      <c r="C74" s="3" t="s">
        <v>61</v>
      </c>
      <c r="D74" s="4">
        <v>32.777858414273453</v>
      </c>
      <c r="E74" s="3">
        <v>783.21100000000001</v>
      </c>
      <c r="F74" s="3">
        <v>21.860099999999999</v>
      </c>
      <c r="G74" s="3">
        <v>34.786999999999999</v>
      </c>
    </row>
    <row r="75" spans="3:7">
      <c r="C75" s="5" t="s">
        <v>62</v>
      </c>
      <c r="D75" s="4">
        <v>25.355000961444485</v>
      </c>
      <c r="E75" s="5">
        <v>596.28099999999995</v>
      </c>
      <c r="F75" s="5">
        <v>73.309299999999993</v>
      </c>
      <c r="G75" s="5">
        <v>53.936700000000002</v>
      </c>
    </row>
    <row r="76" spans="3:7">
      <c r="C76" s="3" t="s">
        <v>63</v>
      </c>
      <c r="D76" s="4">
        <v>23.812526667193033</v>
      </c>
      <c r="E76" s="3">
        <v>727.53099999999995</v>
      </c>
      <c r="F76" s="3">
        <v>94.588099999999997</v>
      </c>
      <c r="G76" s="3">
        <v>34.132800000000003</v>
      </c>
    </row>
    <row r="77" spans="3:7">
      <c r="C77" s="6" t="s">
        <v>64</v>
      </c>
      <c r="D77" s="4">
        <v>21.687588073756995</v>
      </c>
      <c r="E77" s="6">
        <v>684.56</v>
      </c>
      <c r="F77" s="6">
        <v>53.805100000000003</v>
      </c>
      <c r="G77" s="6">
        <v>35.366199999999999</v>
      </c>
    </row>
    <row r="78" spans="3:7">
      <c r="C78" s="6" t="s">
        <v>65</v>
      </c>
      <c r="D78" s="4">
        <v>21.403993600967073</v>
      </c>
      <c r="E78" s="6">
        <v>640.78399999999999</v>
      </c>
      <c r="F78" s="6">
        <v>70.862099999999998</v>
      </c>
      <c r="G78" s="6">
        <v>40.631300000000003</v>
      </c>
    </row>
    <row r="79" spans="3:7">
      <c r="C79" s="3" t="s">
        <v>66</v>
      </c>
      <c r="D79" s="4">
        <v>24.125757928620953</v>
      </c>
      <c r="E79" s="3">
        <v>629.48299999999995</v>
      </c>
      <c r="F79" s="3">
        <v>49.677399999999999</v>
      </c>
      <c r="G79" s="3">
        <v>35.7776</v>
      </c>
    </row>
    <row r="80" spans="3:7">
      <c r="C80" s="5" t="s">
        <v>67</v>
      </c>
      <c r="D80" s="4">
        <v>24.476388901657739</v>
      </c>
      <c r="E80" s="5">
        <v>643.88300000000004</v>
      </c>
      <c r="F80" s="5">
        <v>93.621499999999997</v>
      </c>
      <c r="G80" s="5">
        <v>31.041499999999999</v>
      </c>
    </row>
    <row r="81" spans="3:7">
      <c r="C81" s="6" t="s">
        <v>68</v>
      </c>
      <c r="D81" s="4">
        <v>31.156885489916629</v>
      </c>
      <c r="E81" s="6">
        <v>593.59199999999998</v>
      </c>
      <c r="F81" s="6">
        <v>89.759200000000007</v>
      </c>
      <c r="G81" s="6">
        <v>49.313200000000002</v>
      </c>
    </row>
    <row r="82" spans="3:7">
      <c r="C82" s="6" t="s">
        <v>69</v>
      </c>
      <c r="D82" s="4">
        <v>20.699841189938898</v>
      </c>
      <c r="E82" s="6">
        <v>632.17899999999997</v>
      </c>
      <c r="F82" s="6">
        <v>108.559</v>
      </c>
      <c r="G82" s="6">
        <v>28.636500000000002</v>
      </c>
    </row>
  </sheetData>
  <mergeCells count="7">
    <mergeCell ref="A2:B5"/>
    <mergeCell ref="A6:B37"/>
    <mergeCell ref="M8:O11"/>
    <mergeCell ref="R11:R12"/>
    <mergeCell ref="M13:O14"/>
    <mergeCell ref="R13:R14"/>
    <mergeCell ref="R15:R16"/>
  </mergeCells>
  <conditionalFormatting sqref="C1:C45">
    <cfRule type="containsText" dxfId="49" priority="8" operator="containsText" text="Negative">
      <formula>NOT(ISERROR(SEARCH("Negative",C1)))</formula>
    </cfRule>
  </conditionalFormatting>
  <conditionalFormatting sqref="C47:C82">
    <cfRule type="containsText" dxfId="48" priority="5" operator="containsText" text="Negative">
      <formula>NOT(ISERROR(SEARCH("Negative",C47)))</formula>
    </cfRule>
  </conditionalFormatting>
  <conditionalFormatting sqref="E1:G82">
    <cfRule type="containsText" dxfId="47" priority="4" operator="containsText" text="Negative">
      <formula>NOT(ISERROR(SEARCH("Negative",E1)))</formula>
    </cfRule>
  </conditionalFormatting>
  <conditionalFormatting sqref="P2">
    <cfRule type="containsText" dxfId="46" priority="1" operator="containsText" text="Negative">
      <formula>NOT(ISERROR(SEARCH("Negative",P2)))</formula>
    </cfRule>
  </conditionalFormatting>
  <conditionalFormatting sqref="T9:X9">
    <cfRule type="containsText" dxfId="45" priority="2" operator="containsText" text="Negative">
      <formula>NOT(ISERROR(SEARCH("Negative",T9)))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E748-DB3F-4E3E-B83F-38F92209ACB9}">
  <dimension ref="A1:AB105"/>
  <sheetViews>
    <sheetView workbookViewId="0">
      <selection activeCell="C9" sqref="C9"/>
    </sheetView>
  </sheetViews>
  <sheetFormatPr defaultRowHeight="14.4"/>
  <cols>
    <col min="12" max="12" width="14.44140625" customWidth="1"/>
  </cols>
  <sheetData>
    <row r="1" spans="1:15">
      <c r="A1" t="s">
        <v>229</v>
      </c>
      <c r="B1" t="s">
        <v>230</v>
      </c>
      <c r="C1" t="s">
        <v>231</v>
      </c>
      <c r="D1" t="s">
        <v>232</v>
      </c>
      <c r="E1" t="s">
        <v>238</v>
      </c>
      <c r="G1" s="1" t="s">
        <v>2</v>
      </c>
      <c r="H1" s="1" t="s">
        <v>3</v>
      </c>
      <c r="I1" s="2" t="s">
        <v>10</v>
      </c>
      <c r="J1" s="2" t="s">
        <v>11</v>
      </c>
      <c r="K1" s="2" t="s">
        <v>12</v>
      </c>
      <c r="L1" s="2" t="s">
        <v>167</v>
      </c>
      <c r="M1" s="2" t="s">
        <v>235</v>
      </c>
      <c r="N1" s="2" t="s">
        <v>236</v>
      </c>
      <c r="O1" s="2" t="s">
        <v>237</v>
      </c>
    </row>
    <row r="2" spans="1:15">
      <c r="A2" t="s">
        <v>6</v>
      </c>
      <c r="B2">
        <v>1</v>
      </c>
      <c r="C2">
        <v>7</v>
      </c>
      <c r="D2">
        <v>13</v>
      </c>
      <c r="E2">
        <v>33</v>
      </c>
      <c r="G2" s="3" t="s">
        <v>22</v>
      </c>
      <c r="H2" s="4">
        <v>27.385498146468247</v>
      </c>
      <c r="I2" s="3">
        <v>867.39800000000002</v>
      </c>
      <c r="J2" s="3">
        <v>57.741900000000001</v>
      </c>
      <c r="K2" s="3">
        <v>38.602499999999999</v>
      </c>
      <c r="L2" t="s">
        <v>168</v>
      </c>
    </row>
    <row r="3" spans="1:15">
      <c r="A3" t="s">
        <v>7</v>
      </c>
      <c r="B3">
        <v>0.19</v>
      </c>
      <c r="C3">
        <f>(B3+D3)/2</f>
        <v>1.7449999999999999</v>
      </c>
      <c r="D3">
        <v>3.3</v>
      </c>
      <c r="E3">
        <v>19.55</v>
      </c>
      <c r="G3" s="5" t="s">
        <v>24</v>
      </c>
      <c r="H3" s="4">
        <v>38.781931748717746</v>
      </c>
      <c r="I3" s="5">
        <v>925.64800000000002</v>
      </c>
      <c r="J3" s="5">
        <v>23.2774</v>
      </c>
      <c r="K3" s="5">
        <v>37.064</v>
      </c>
      <c r="L3" t="s">
        <v>168</v>
      </c>
    </row>
    <row r="4" spans="1:15">
      <c r="A4" t="s">
        <v>8</v>
      </c>
      <c r="B4">
        <v>0.3</v>
      </c>
      <c r="C4">
        <f>(B4+D4)/2</f>
        <v>0.65</v>
      </c>
      <c r="D4">
        <v>1</v>
      </c>
      <c r="E4">
        <v>2.2000000000000002</v>
      </c>
      <c r="G4" s="3" t="s">
        <v>26</v>
      </c>
      <c r="H4" s="4">
        <v>36.666941772915408</v>
      </c>
      <c r="I4" s="3">
        <v>909.11099999999999</v>
      </c>
      <c r="J4" s="3">
        <v>24.0761</v>
      </c>
      <c r="K4" s="3">
        <v>32.665900000000001</v>
      </c>
      <c r="L4" s="3">
        <v>7.6908500000000005E-2</v>
      </c>
    </row>
    <row r="5" spans="1:15">
      <c r="A5" t="s">
        <v>165</v>
      </c>
      <c r="B5">
        <v>7.0000000000000007E-2</v>
      </c>
      <c r="C5">
        <f>(B5+D5)/2</f>
        <v>0.26</v>
      </c>
      <c r="D5">
        <v>0.45</v>
      </c>
      <c r="E5">
        <v>4.6100000000000003</v>
      </c>
      <c r="G5" s="5" t="s">
        <v>28</v>
      </c>
      <c r="H5" s="4">
        <v>36.791891989428031</v>
      </c>
      <c r="I5" s="5">
        <v>988.428</v>
      </c>
      <c r="J5" s="5">
        <v>20.854399999999998</v>
      </c>
      <c r="K5" s="5">
        <v>35.695799999999998</v>
      </c>
      <c r="L5" s="5">
        <v>4.2535000000000003E-2</v>
      </c>
    </row>
    <row r="6" spans="1:15">
      <c r="G6" s="5" t="s">
        <v>30</v>
      </c>
      <c r="H6" s="4">
        <v>35.176505584342848</v>
      </c>
      <c r="I6" s="5">
        <v>922.11199999999997</v>
      </c>
      <c r="J6" s="5">
        <v>27.291499999999999</v>
      </c>
      <c r="K6" s="5">
        <v>33.638100000000001</v>
      </c>
      <c r="L6" s="5">
        <v>0.13997200000000001</v>
      </c>
    </row>
    <row r="7" spans="1:15">
      <c r="G7" s="3" t="s">
        <v>32</v>
      </c>
      <c r="H7" s="4">
        <v>18.52547732174525</v>
      </c>
      <c r="I7" s="3">
        <v>664.697</v>
      </c>
      <c r="J7" s="3">
        <v>34.773800000000001</v>
      </c>
      <c r="K7" s="3">
        <v>28.347000000000001</v>
      </c>
      <c r="L7" t="s">
        <v>168</v>
      </c>
    </row>
    <row r="8" spans="1:15">
      <c r="G8" t="s">
        <v>33</v>
      </c>
      <c r="H8" s="4">
        <v>36.222231478217509</v>
      </c>
      <c r="I8">
        <v>973.45600000000002</v>
      </c>
      <c r="J8">
        <v>24.385999999999999</v>
      </c>
      <c r="K8">
        <v>35.6952</v>
      </c>
      <c r="L8">
        <v>0.12717999999999999</v>
      </c>
    </row>
    <row r="9" spans="1:15">
      <c r="A9" t="s">
        <v>233</v>
      </c>
      <c r="G9" s="5" t="s">
        <v>35</v>
      </c>
      <c r="H9" s="4">
        <v>36.054011178225736</v>
      </c>
      <c r="I9" s="5">
        <v>825.58600000000001</v>
      </c>
      <c r="J9" s="5">
        <v>46.9651</v>
      </c>
      <c r="K9" s="5">
        <v>37.071199999999997</v>
      </c>
      <c r="L9" s="5">
        <v>2.7633100000000001E-2</v>
      </c>
    </row>
    <row r="10" spans="1:15">
      <c r="A10" s="33" t="s">
        <v>234</v>
      </c>
      <c r="B10" s="33"/>
      <c r="C10" s="33"/>
      <c r="D10" s="33"/>
      <c r="E10" s="33"/>
      <c r="G10" s="5" t="s">
        <v>37</v>
      </c>
      <c r="H10" s="4">
        <v>37.556738013153939</v>
      </c>
      <c r="I10" s="5">
        <v>827.88099999999997</v>
      </c>
      <c r="J10" s="5">
        <v>23.572700000000001</v>
      </c>
      <c r="K10" s="5">
        <v>32.8003</v>
      </c>
      <c r="L10" s="5">
        <v>4.9480999999999997E-2</v>
      </c>
    </row>
    <row r="11" spans="1:15">
      <c r="A11" s="33"/>
      <c r="B11" s="33"/>
      <c r="C11" s="33"/>
      <c r="D11" s="33"/>
      <c r="E11" s="33"/>
      <c r="G11" s="3" t="s">
        <v>38</v>
      </c>
      <c r="H11" s="4">
        <v>25.976658791625312</v>
      </c>
      <c r="I11" s="3">
        <v>682.47199999999998</v>
      </c>
      <c r="J11" s="3">
        <v>23.7286</v>
      </c>
      <c r="K11" s="3">
        <v>29.578600000000002</v>
      </c>
      <c r="L11" t="s">
        <v>168</v>
      </c>
    </row>
    <row r="12" spans="1:15">
      <c r="A12" s="33"/>
      <c r="B12" s="33"/>
      <c r="C12" s="33"/>
      <c r="D12" s="33"/>
      <c r="E12" s="33"/>
      <c r="G12" s="6" t="s">
        <v>39</v>
      </c>
      <c r="H12" s="4">
        <v>19.784957769203274</v>
      </c>
      <c r="I12" s="6">
        <v>606.89</v>
      </c>
      <c r="J12" s="6">
        <v>41.840800000000002</v>
      </c>
      <c r="K12" s="6">
        <v>26.7698</v>
      </c>
      <c r="L12" t="s">
        <v>168</v>
      </c>
    </row>
    <row r="13" spans="1:15">
      <c r="A13" s="33"/>
      <c r="B13" s="33"/>
      <c r="C13" s="33"/>
      <c r="D13" s="33"/>
      <c r="E13" s="33"/>
      <c r="G13" s="6" t="s">
        <v>42</v>
      </c>
      <c r="H13" s="4">
        <v>18.443885080823385</v>
      </c>
      <c r="I13" s="6">
        <v>640.75599999999997</v>
      </c>
      <c r="J13" s="6">
        <v>37.624600000000001</v>
      </c>
      <c r="K13" s="6">
        <v>28.975300000000001</v>
      </c>
      <c r="L13" t="s">
        <v>168</v>
      </c>
    </row>
    <row r="14" spans="1:15">
      <c r="A14" s="33"/>
      <c r="B14" s="33"/>
      <c r="C14" s="33"/>
      <c r="D14" s="33"/>
      <c r="E14" s="33"/>
      <c r="G14" s="6" t="s">
        <v>45</v>
      </c>
      <c r="H14" s="4">
        <v>31.909885587791837</v>
      </c>
      <c r="I14" s="6">
        <v>820.35900000000004</v>
      </c>
      <c r="J14" s="6">
        <v>22.513500000000001</v>
      </c>
      <c r="K14" s="6">
        <v>32.324199999999998</v>
      </c>
      <c r="L14" s="6">
        <v>6.90799E-2</v>
      </c>
    </row>
    <row r="15" spans="1:15">
      <c r="A15" s="33"/>
      <c r="B15" s="33"/>
      <c r="C15" s="33"/>
      <c r="D15" s="33"/>
      <c r="E15" s="33"/>
      <c r="G15" s="5" t="s">
        <v>46</v>
      </c>
      <c r="H15" s="4">
        <v>25.427679898923429</v>
      </c>
      <c r="I15" s="5">
        <v>642.77700000000004</v>
      </c>
      <c r="J15" s="5">
        <v>40.852600000000002</v>
      </c>
      <c r="K15" s="5">
        <v>31.3657</v>
      </c>
      <c r="L15" s="5">
        <v>9.3055100000000002E-2</v>
      </c>
    </row>
    <row r="16" spans="1:15">
      <c r="G16" s="3" t="s">
        <v>47</v>
      </c>
      <c r="H16" s="4">
        <v>22.955908271431699</v>
      </c>
      <c r="I16" s="3">
        <v>643.43299999999999</v>
      </c>
      <c r="J16" s="3">
        <v>208.99199999999999</v>
      </c>
      <c r="K16" s="3">
        <v>30.466699999999999</v>
      </c>
      <c r="L16" s="3">
        <v>1.5225799999999999E-3</v>
      </c>
    </row>
    <row r="17" spans="7:12">
      <c r="G17" t="s">
        <v>49</v>
      </c>
      <c r="H17" s="4">
        <v>22.280313716231959</v>
      </c>
      <c r="I17">
        <v>633.03099999999995</v>
      </c>
      <c r="J17">
        <v>37.003500000000003</v>
      </c>
      <c r="K17">
        <v>28.984100000000002</v>
      </c>
      <c r="L17" t="s">
        <v>168</v>
      </c>
    </row>
    <row r="18" spans="7:12">
      <c r="G18" s="6" t="s">
        <v>50</v>
      </c>
      <c r="H18" s="4">
        <v>19.294080336266564</v>
      </c>
      <c r="I18" s="6">
        <v>683.60199999999998</v>
      </c>
      <c r="J18" s="6">
        <v>78.456100000000006</v>
      </c>
      <c r="K18" s="6">
        <v>29.406199999999998</v>
      </c>
      <c r="L18" s="6">
        <v>1.6216600000000001E-2</v>
      </c>
    </row>
    <row r="19" spans="7:12">
      <c r="G19" s="5" t="s">
        <v>51</v>
      </c>
      <c r="H19" s="4">
        <v>32.07068409432533</v>
      </c>
      <c r="I19" s="5">
        <v>719.697</v>
      </c>
      <c r="J19" s="5">
        <v>24.5885</v>
      </c>
      <c r="K19" s="5">
        <v>31.2881</v>
      </c>
      <c r="L19" s="5">
        <v>9.2216099999999995E-2</v>
      </c>
    </row>
    <row r="20" spans="7:12">
      <c r="G20" s="5" t="s">
        <v>52</v>
      </c>
      <c r="H20" s="4">
        <v>28.554799652172989</v>
      </c>
      <c r="I20" s="5">
        <v>762.99800000000005</v>
      </c>
      <c r="J20" s="5">
        <v>21.505199999999999</v>
      </c>
      <c r="K20" s="5">
        <v>30.564</v>
      </c>
      <c r="L20" s="5">
        <v>2.03307E-2</v>
      </c>
    </row>
    <row r="21" spans="7:12">
      <c r="G21" s="3" t="s">
        <v>53</v>
      </c>
      <c r="H21" s="4">
        <v>21.212768705826811</v>
      </c>
      <c r="I21" s="3">
        <v>725.40300000000002</v>
      </c>
      <c r="J21" s="3">
        <v>168.39599999999999</v>
      </c>
      <c r="K21" s="3">
        <v>33.490699999999997</v>
      </c>
      <c r="L21" s="3">
        <v>0.429309</v>
      </c>
    </row>
    <row r="22" spans="7:12">
      <c r="G22" t="s">
        <v>54</v>
      </c>
      <c r="H22" s="4">
        <v>34.033923722048314</v>
      </c>
      <c r="I22">
        <v>703.27200000000005</v>
      </c>
      <c r="J22">
        <v>29.941700000000001</v>
      </c>
      <c r="K22">
        <v>35.873800000000003</v>
      </c>
      <c r="L22">
        <v>6.2746800000000005E-2</v>
      </c>
    </row>
    <row r="23" spans="7:12">
      <c r="G23" t="s">
        <v>55</v>
      </c>
      <c r="H23" s="4">
        <v>35.569930005245112</v>
      </c>
      <c r="I23">
        <v>779.64700000000005</v>
      </c>
      <c r="J23">
        <v>27.171099999999999</v>
      </c>
      <c r="K23">
        <v>35.613799999999998</v>
      </c>
      <c r="L23">
        <v>5.6916099999999997E-2</v>
      </c>
    </row>
    <row r="24" spans="7:12">
      <c r="G24" s="5" t="s">
        <v>56</v>
      </c>
      <c r="H24" s="4">
        <v>35.925682250491427</v>
      </c>
      <c r="I24" s="5">
        <v>767.798</v>
      </c>
      <c r="J24" s="5">
        <v>20.49</v>
      </c>
      <c r="K24" s="5">
        <v>34.501199999999997</v>
      </c>
      <c r="L24" s="5">
        <v>4.8921499999999996E-3</v>
      </c>
    </row>
    <row r="25" spans="7:12">
      <c r="G25" s="3" t="s">
        <v>57</v>
      </c>
      <c r="H25" s="4">
        <v>18.989122703811958</v>
      </c>
      <c r="I25" s="3">
        <v>676.32100000000003</v>
      </c>
      <c r="J25" s="3">
        <v>42.463200000000001</v>
      </c>
      <c r="K25" s="3">
        <v>28.2791</v>
      </c>
      <c r="L25" s="3">
        <v>1.72704E-3</v>
      </c>
    </row>
    <row r="26" spans="7:12">
      <c r="G26" s="5" t="s">
        <v>58</v>
      </c>
      <c r="H26" s="4">
        <v>28.724577775245962</v>
      </c>
      <c r="I26" s="5">
        <v>726.68499999999995</v>
      </c>
      <c r="J26" s="5">
        <v>24.208500000000001</v>
      </c>
      <c r="K26" s="5">
        <v>28.3858</v>
      </c>
      <c r="L26" s="5">
        <v>4.3923900000000002E-2</v>
      </c>
    </row>
    <row r="27" spans="7:12">
      <c r="G27" s="3" t="s">
        <v>59</v>
      </c>
      <c r="H27" s="4">
        <v>32.106443048029696</v>
      </c>
      <c r="I27" s="3">
        <v>841.87199999999996</v>
      </c>
      <c r="J27" s="3">
        <v>25.585799999999999</v>
      </c>
      <c r="K27" s="3">
        <v>35.010399999999997</v>
      </c>
      <c r="L27" s="3">
        <v>0.126193</v>
      </c>
    </row>
    <row r="28" spans="7:12">
      <c r="G28" s="5" t="s">
        <v>60</v>
      </c>
      <c r="H28" s="4">
        <v>30.15105425488581</v>
      </c>
      <c r="I28" s="5">
        <v>778.65800000000002</v>
      </c>
      <c r="J28" s="5">
        <v>23.006499999999999</v>
      </c>
      <c r="K28" s="5">
        <v>32.173099999999998</v>
      </c>
      <c r="L28" s="5">
        <v>0.13169900000000001</v>
      </c>
    </row>
    <row r="29" spans="7:12">
      <c r="G29" s="3" t="s">
        <v>61</v>
      </c>
      <c r="H29" s="4">
        <v>32.777858414273453</v>
      </c>
      <c r="I29" s="3">
        <v>783.21100000000001</v>
      </c>
      <c r="J29" s="3">
        <v>21.860099999999999</v>
      </c>
      <c r="K29" s="3">
        <v>34.786999999999999</v>
      </c>
      <c r="L29" t="s">
        <v>168</v>
      </c>
    </row>
    <row r="30" spans="7:12">
      <c r="G30" s="5" t="s">
        <v>62</v>
      </c>
      <c r="H30" s="4">
        <v>25.355000961444485</v>
      </c>
      <c r="I30" s="5">
        <v>596.28099999999995</v>
      </c>
      <c r="J30" s="5">
        <v>73.309299999999993</v>
      </c>
      <c r="K30" s="5">
        <v>53.936700000000002</v>
      </c>
      <c r="L30" s="5">
        <v>1.05392</v>
      </c>
    </row>
    <row r="31" spans="7:12">
      <c r="G31" s="3" t="s">
        <v>63</v>
      </c>
      <c r="H31" s="4">
        <v>23.812526667193033</v>
      </c>
      <c r="I31" s="3">
        <v>727.53099999999995</v>
      </c>
      <c r="J31" s="3">
        <v>94.588099999999997</v>
      </c>
      <c r="K31" s="3">
        <v>34.132800000000003</v>
      </c>
      <c r="L31" t="s">
        <v>168</v>
      </c>
    </row>
    <row r="32" spans="7:12">
      <c r="G32" s="6" t="s">
        <v>64</v>
      </c>
      <c r="H32" s="4">
        <v>21.687588073756995</v>
      </c>
      <c r="I32" s="6">
        <v>684.56</v>
      </c>
      <c r="J32" s="6">
        <v>53.805100000000003</v>
      </c>
      <c r="K32" s="6">
        <v>35.366199999999999</v>
      </c>
      <c r="L32" t="s">
        <v>168</v>
      </c>
    </row>
    <row r="33" spans="7:28">
      <c r="G33" s="6" t="s">
        <v>65</v>
      </c>
      <c r="H33" s="4">
        <v>21.403993600967073</v>
      </c>
      <c r="I33" s="6">
        <v>640.78399999999999</v>
      </c>
      <c r="J33" s="6">
        <v>70.862099999999998</v>
      </c>
      <c r="K33" s="6">
        <v>40.631300000000003</v>
      </c>
      <c r="L33" t="s">
        <v>168</v>
      </c>
    </row>
    <row r="34" spans="7:28">
      <c r="G34" s="3" t="s">
        <v>66</v>
      </c>
      <c r="H34" s="4">
        <v>24.125757928620953</v>
      </c>
      <c r="I34" s="3">
        <v>629.48299999999995</v>
      </c>
      <c r="J34" s="3">
        <v>49.677399999999999</v>
      </c>
      <c r="K34" s="3">
        <v>35.7776</v>
      </c>
      <c r="L34" s="3">
        <v>4.7440099999999999E-2</v>
      </c>
    </row>
    <row r="35" spans="7:28">
      <c r="G35" s="5" t="s">
        <v>67</v>
      </c>
      <c r="H35" s="4">
        <v>24.476388901657739</v>
      </c>
      <c r="I35" s="5">
        <v>643.88300000000004</v>
      </c>
      <c r="J35" s="5">
        <v>93.621499999999997</v>
      </c>
      <c r="K35" s="5">
        <v>31.041499999999999</v>
      </c>
      <c r="L35" s="5">
        <v>2.4927700000000002</v>
      </c>
    </row>
    <row r="36" spans="7:28">
      <c r="G36" s="6" t="s">
        <v>68</v>
      </c>
      <c r="H36" s="4">
        <v>31.156885489916629</v>
      </c>
      <c r="I36" s="6">
        <v>593.59199999999998</v>
      </c>
      <c r="J36" s="6">
        <v>89.759200000000007</v>
      </c>
      <c r="K36" s="6">
        <v>49.313200000000002</v>
      </c>
      <c r="L36" s="6">
        <v>1.51542</v>
      </c>
    </row>
    <row r="37" spans="7:28">
      <c r="G37" s="6" t="s">
        <v>69</v>
      </c>
      <c r="H37" s="4">
        <v>20.699841189938898</v>
      </c>
      <c r="I37" s="6">
        <v>632.17899999999997</v>
      </c>
      <c r="J37" s="6">
        <v>108.559</v>
      </c>
      <c r="K37" s="6">
        <v>28.636500000000002</v>
      </c>
      <c r="L37" s="6">
        <v>3.2232299999999998E-2</v>
      </c>
    </row>
    <row r="38" spans="7:28">
      <c r="G38" s="7"/>
      <c r="H38" s="1" t="s">
        <v>3</v>
      </c>
      <c r="I38" s="2" t="s">
        <v>10</v>
      </c>
      <c r="J38" s="2" t="s">
        <v>11</v>
      </c>
      <c r="K38" s="2" t="s">
        <v>12</v>
      </c>
      <c r="L38" s="2" t="s">
        <v>167</v>
      </c>
      <c r="M38" s="2" t="s">
        <v>235</v>
      </c>
      <c r="N38" s="2" t="s">
        <v>236</v>
      </c>
      <c r="O38" s="2" t="s">
        <v>237</v>
      </c>
      <c r="P38" s="2" t="s">
        <v>239</v>
      </c>
      <c r="Q38" s="2" t="s">
        <v>240</v>
      </c>
      <c r="R38" s="2" t="s">
        <v>241</v>
      </c>
      <c r="S38" s="2" t="s">
        <v>242</v>
      </c>
      <c r="T38" s="2" t="s">
        <v>243</v>
      </c>
      <c r="U38" s="2" t="s">
        <v>244</v>
      </c>
      <c r="V38" s="2" t="s">
        <v>245</v>
      </c>
      <c r="W38" s="2" t="s">
        <v>246</v>
      </c>
      <c r="X38" s="2" t="s">
        <v>247</v>
      </c>
      <c r="Y38" s="2" t="s">
        <v>248</v>
      </c>
      <c r="Z38" s="2" t="s">
        <v>249</v>
      </c>
      <c r="AA38" s="2" t="s">
        <v>250</v>
      </c>
      <c r="AB38" s="2" t="s">
        <v>251</v>
      </c>
    </row>
    <row r="39" spans="7:28">
      <c r="G39" s="5" t="s">
        <v>70</v>
      </c>
      <c r="H39" s="4">
        <v>16.104325721545898</v>
      </c>
      <c r="I39" s="5">
        <v>406.09699999999998</v>
      </c>
      <c r="J39" s="5">
        <v>37.316800000000001</v>
      </c>
      <c r="K39" s="5">
        <v>17.9954</v>
      </c>
      <c r="L39" s="5">
        <v>0.42469299999999999</v>
      </c>
      <c r="M39">
        <f>I39/$B$2</f>
        <v>406.09699999999998</v>
      </c>
      <c r="N39">
        <f>I39/$C$2</f>
        <v>58.013857142857141</v>
      </c>
      <c r="O39">
        <f>I39/$D$2</f>
        <v>31.238230769230768</v>
      </c>
      <c r="P39">
        <f>J39/$B$3</f>
        <v>196.40421052631578</v>
      </c>
      <c r="Q39">
        <f>J39/$C$3</f>
        <v>21.384985673352439</v>
      </c>
      <c r="R39">
        <f>J39/$D$3</f>
        <v>11.308121212121213</v>
      </c>
      <c r="S39">
        <f>K39/$B$4</f>
        <v>59.984666666666669</v>
      </c>
      <c r="T39">
        <f>K39/$C$4</f>
        <v>27.685230769230767</v>
      </c>
      <c r="U39">
        <f>K39/$D$4</f>
        <v>17.9954</v>
      </c>
      <c r="V39">
        <f>L39/$B$5</f>
        <v>6.0670428571428561</v>
      </c>
      <c r="W39">
        <f>L39/$C$5</f>
        <v>1.6334346153846153</v>
      </c>
      <c r="X39">
        <f>L39/$D$5</f>
        <v>0.94376222222222217</v>
      </c>
      <c r="Y39">
        <f>I39/$E$2</f>
        <v>12.305969696969697</v>
      </c>
      <c r="Z39">
        <f>J39/$E$3</f>
        <v>1.9087877237851663</v>
      </c>
      <c r="AA39">
        <f>K39/$E$4</f>
        <v>8.1797272727272716</v>
      </c>
      <c r="AB39">
        <f>L39/$E$5</f>
        <v>9.2124295010845972E-2</v>
      </c>
    </row>
    <row r="40" spans="7:28">
      <c r="G40" s="5" t="s">
        <v>71</v>
      </c>
      <c r="H40" s="4">
        <v>18.34671264570191</v>
      </c>
      <c r="I40" s="5">
        <v>442.42899999999997</v>
      </c>
      <c r="J40" s="5">
        <v>43.055900000000001</v>
      </c>
      <c r="K40" s="5">
        <v>21.134799999999998</v>
      </c>
      <c r="L40" s="5">
        <v>1.3396699999999999</v>
      </c>
      <c r="M40">
        <f>I40/$B$2</f>
        <v>442.42899999999997</v>
      </c>
      <c r="N40">
        <f t="shared" ref="N40:N82" si="0">I40/$C$2</f>
        <v>63.204142857142855</v>
      </c>
      <c r="O40">
        <f t="shared" ref="O40:O82" si="1">I40/$D$2</f>
        <v>34.033000000000001</v>
      </c>
      <c r="P40">
        <f t="shared" ref="P40:P82" si="2">J40/$B$3</f>
        <v>226.61</v>
      </c>
      <c r="Q40">
        <f t="shared" ref="Q40:Q82" si="3">J40/$C$3</f>
        <v>24.673868194842409</v>
      </c>
      <c r="R40">
        <f t="shared" ref="R40:R82" si="4">J40/$D$3</f>
        <v>13.047242424242425</v>
      </c>
      <c r="S40">
        <f t="shared" ref="S40:S82" si="5">K40/$B$4</f>
        <v>70.449333333333328</v>
      </c>
      <c r="T40">
        <f t="shared" ref="T40:T82" si="6">K40/$C$4</f>
        <v>32.515076923076919</v>
      </c>
      <c r="U40">
        <f t="shared" ref="U40:U82" si="7">K40/$D$4</f>
        <v>21.134799999999998</v>
      </c>
      <c r="V40">
        <f t="shared" ref="V40:V82" si="8">L40/$B$5</f>
        <v>19.138142857142853</v>
      </c>
      <c r="W40">
        <f t="shared" ref="W40:W82" si="9">L40/$C$5</f>
        <v>5.1525769230769223</v>
      </c>
      <c r="X40">
        <f t="shared" ref="X40:X82" si="10">L40/$D$5</f>
        <v>2.9770444444444442</v>
      </c>
      <c r="Y40">
        <f t="shared" ref="Y40:Y82" si="11">I40/$E$2</f>
        <v>13.406939393939393</v>
      </c>
      <c r="Z40">
        <f t="shared" ref="Z40:Z82" si="12">J40/$E$3</f>
        <v>2.2023478260869567</v>
      </c>
      <c r="AA40">
        <f t="shared" ref="AA40:AA82" si="13">K40/$E$4</f>
        <v>9.6067272727272712</v>
      </c>
      <c r="AB40">
        <f t="shared" ref="AB40:AB82" si="14">L40/$E$5</f>
        <v>0.29060086767895876</v>
      </c>
    </row>
    <row r="41" spans="7:28">
      <c r="G41" s="5" t="s">
        <v>72</v>
      </c>
      <c r="H41" s="4">
        <v>17.609857356656342</v>
      </c>
      <c r="I41" s="5">
        <v>508.06799999999998</v>
      </c>
      <c r="J41" s="5">
        <v>37.581499999999998</v>
      </c>
      <c r="K41" s="5">
        <v>22.7319</v>
      </c>
      <c r="L41" s="5">
        <v>1.16307</v>
      </c>
      <c r="M41">
        <f t="shared" ref="M41:M82" si="15">I41/$B$2</f>
        <v>508.06799999999998</v>
      </c>
      <c r="N41">
        <f t="shared" si="0"/>
        <v>72.581142857142851</v>
      </c>
      <c r="O41">
        <f t="shared" si="1"/>
        <v>39.082153846153844</v>
      </c>
      <c r="P41">
        <f t="shared" si="2"/>
        <v>197.79736842105262</v>
      </c>
      <c r="Q41">
        <f t="shared" si="3"/>
        <v>21.536676217765045</v>
      </c>
      <c r="R41">
        <f t="shared" si="4"/>
        <v>11.388333333333334</v>
      </c>
      <c r="S41">
        <f t="shared" si="5"/>
        <v>75.772999999999996</v>
      </c>
      <c r="T41">
        <f t="shared" si="6"/>
        <v>34.972153846153844</v>
      </c>
      <c r="U41">
        <f t="shared" si="7"/>
        <v>22.7319</v>
      </c>
      <c r="V41">
        <f t="shared" si="8"/>
        <v>16.615285714285715</v>
      </c>
      <c r="W41">
        <f t="shared" si="9"/>
        <v>4.4733461538461539</v>
      </c>
      <c r="X41">
        <f t="shared" si="10"/>
        <v>2.5846</v>
      </c>
      <c r="Y41">
        <f t="shared" si="11"/>
        <v>15.395999999999999</v>
      </c>
      <c r="Z41">
        <f t="shared" si="12"/>
        <v>1.9223273657289002</v>
      </c>
      <c r="AA41">
        <f t="shared" si="13"/>
        <v>10.332681818181817</v>
      </c>
      <c r="AB41">
        <f t="shared" si="14"/>
        <v>0.25229284164859</v>
      </c>
    </row>
    <row r="42" spans="7:28">
      <c r="G42" s="3" t="s">
        <v>73</v>
      </c>
      <c r="H42" s="4">
        <v>18.344514714768117</v>
      </c>
      <c r="I42" s="3">
        <v>514.94600000000003</v>
      </c>
      <c r="J42" s="3">
        <v>61.692999999999998</v>
      </c>
      <c r="K42" s="3">
        <v>26.657</v>
      </c>
      <c r="L42" t="s">
        <v>168</v>
      </c>
      <c r="M42">
        <f t="shared" si="15"/>
        <v>514.94600000000003</v>
      </c>
      <c r="N42">
        <f t="shared" si="0"/>
        <v>73.563714285714283</v>
      </c>
      <c r="O42">
        <f t="shared" si="1"/>
        <v>39.611230769230772</v>
      </c>
      <c r="P42">
        <f t="shared" si="2"/>
        <v>324.7</v>
      </c>
      <c r="Q42">
        <f t="shared" si="3"/>
        <v>35.354154727793698</v>
      </c>
      <c r="R42">
        <f t="shared" si="4"/>
        <v>18.694848484848485</v>
      </c>
      <c r="S42">
        <f t="shared" si="5"/>
        <v>88.856666666666669</v>
      </c>
      <c r="T42">
        <f t="shared" si="6"/>
        <v>41.010769230769228</v>
      </c>
      <c r="U42">
        <f t="shared" si="7"/>
        <v>26.657</v>
      </c>
      <c r="V42" t="e">
        <f t="shared" si="8"/>
        <v>#VALUE!</v>
      </c>
      <c r="W42" t="e">
        <f t="shared" si="9"/>
        <v>#VALUE!</v>
      </c>
      <c r="X42" t="e">
        <f t="shared" si="10"/>
        <v>#VALUE!</v>
      </c>
      <c r="Y42">
        <f t="shared" si="11"/>
        <v>15.604424242424244</v>
      </c>
      <c r="Z42">
        <f t="shared" si="12"/>
        <v>3.1556521739130434</v>
      </c>
      <c r="AA42">
        <f t="shared" si="13"/>
        <v>12.11681818181818</v>
      </c>
      <c r="AB42" t="e">
        <f t="shared" si="14"/>
        <v>#VALUE!</v>
      </c>
    </row>
    <row r="43" spans="7:28">
      <c r="G43" s="3" t="s">
        <v>74</v>
      </c>
      <c r="H43" s="4">
        <v>16.451197437585179</v>
      </c>
      <c r="I43" s="3">
        <v>427.94099999999997</v>
      </c>
      <c r="J43" s="3">
        <v>38.116199999999999</v>
      </c>
      <c r="K43" s="3">
        <v>17.6479</v>
      </c>
      <c r="L43" s="3">
        <v>1.46689</v>
      </c>
      <c r="M43">
        <f t="shared" si="15"/>
        <v>427.94099999999997</v>
      </c>
      <c r="N43">
        <f t="shared" si="0"/>
        <v>61.134428571428565</v>
      </c>
      <c r="O43">
        <f t="shared" si="1"/>
        <v>32.918538461538461</v>
      </c>
      <c r="P43">
        <f t="shared" si="2"/>
        <v>200.6115789473684</v>
      </c>
      <c r="Q43">
        <f t="shared" si="3"/>
        <v>21.843094555873925</v>
      </c>
      <c r="R43">
        <f t="shared" si="4"/>
        <v>11.550363636363636</v>
      </c>
      <c r="S43">
        <f t="shared" si="5"/>
        <v>58.826333333333338</v>
      </c>
      <c r="T43">
        <f t="shared" si="6"/>
        <v>27.150615384615385</v>
      </c>
      <c r="U43">
        <f t="shared" si="7"/>
        <v>17.6479</v>
      </c>
      <c r="V43">
        <f t="shared" si="8"/>
        <v>20.955571428571428</v>
      </c>
      <c r="W43">
        <f t="shared" si="9"/>
        <v>5.6418846153846154</v>
      </c>
      <c r="X43">
        <f t="shared" si="10"/>
        <v>3.2597555555555555</v>
      </c>
      <c r="Y43">
        <f t="shared" si="11"/>
        <v>12.967909090909091</v>
      </c>
      <c r="Z43">
        <f t="shared" si="12"/>
        <v>1.9496777493606137</v>
      </c>
      <c r="AA43">
        <f t="shared" si="13"/>
        <v>8.0217727272727259</v>
      </c>
      <c r="AB43">
        <f t="shared" si="14"/>
        <v>0.3181973969631236</v>
      </c>
    </row>
    <row r="44" spans="7:28">
      <c r="G44" s="3" t="s">
        <v>75</v>
      </c>
      <c r="H44" s="4">
        <v>17.244083541586473</v>
      </c>
      <c r="I44" s="3">
        <v>605.005</v>
      </c>
      <c r="J44" s="3">
        <v>40.0533</v>
      </c>
      <c r="K44" s="3">
        <v>29.4651</v>
      </c>
      <c r="L44" t="s">
        <v>168</v>
      </c>
      <c r="M44">
        <f t="shared" si="15"/>
        <v>605.005</v>
      </c>
      <c r="N44">
        <f t="shared" si="0"/>
        <v>86.429285714285712</v>
      </c>
      <c r="O44">
        <f t="shared" si="1"/>
        <v>46.538846153846151</v>
      </c>
      <c r="P44">
        <f t="shared" si="2"/>
        <v>210.80684210526314</v>
      </c>
      <c r="Q44">
        <f t="shared" si="3"/>
        <v>22.953180515759314</v>
      </c>
      <c r="R44">
        <f t="shared" si="4"/>
        <v>12.137363636363638</v>
      </c>
      <c r="S44">
        <f t="shared" si="5"/>
        <v>98.216999999999999</v>
      </c>
      <c r="T44">
        <f t="shared" si="6"/>
        <v>45.330923076923078</v>
      </c>
      <c r="U44">
        <f t="shared" si="7"/>
        <v>29.4651</v>
      </c>
      <c r="V44" t="e">
        <f t="shared" si="8"/>
        <v>#VALUE!</v>
      </c>
      <c r="W44" t="e">
        <f t="shared" si="9"/>
        <v>#VALUE!</v>
      </c>
      <c r="X44" t="e">
        <f t="shared" si="10"/>
        <v>#VALUE!</v>
      </c>
      <c r="Y44">
        <f t="shared" si="11"/>
        <v>18.333484848484847</v>
      </c>
      <c r="Z44">
        <f t="shared" si="12"/>
        <v>2.048762148337596</v>
      </c>
      <c r="AA44">
        <f t="shared" si="13"/>
        <v>13.393227272727271</v>
      </c>
      <c r="AB44" t="e">
        <f t="shared" si="14"/>
        <v>#VALUE!</v>
      </c>
    </row>
    <row r="45" spans="7:28">
      <c r="G45" s="5" t="s">
        <v>76</v>
      </c>
      <c r="H45" s="4">
        <v>17.587740709174611</v>
      </c>
      <c r="I45" s="5">
        <v>489.42</v>
      </c>
      <c r="J45" s="5">
        <v>67.461600000000004</v>
      </c>
      <c r="K45" s="5">
        <v>16.290299999999998</v>
      </c>
      <c r="L45" s="5">
        <v>2.2896999999999998</v>
      </c>
      <c r="M45">
        <f t="shared" si="15"/>
        <v>489.42</v>
      </c>
      <c r="N45">
        <f t="shared" si="0"/>
        <v>69.917142857142863</v>
      </c>
      <c r="O45">
        <f t="shared" si="1"/>
        <v>37.64769230769231</v>
      </c>
      <c r="P45">
        <f t="shared" si="2"/>
        <v>355.06105263157895</v>
      </c>
      <c r="Q45">
        <f t="shared" si="3"/>
        <v>38.659942693409747</v>
      </c>
      <c r="R45">
        <f t="shared" si="4"/>
        <v>20.442909090909094</v>
      </c>
      <c r="S45">
        <f t="shared" si="5"/>
        <v>54.300999999999995</v>
      </c>
      <c r="T45">
        <f t="shared" si="6"/>
        <v>25.061999999999998</v>
      </c>
      <c r="U45">
        <f t="shared" si="7"/>
        <v>16.290299999999998</v>
      </c>
      <c r="V45">
        <f t="shared" si="8"/>
        <v>32.709999999999994</v>
      </c>
      <c r="W45">
        <f t="shared" si="9"/>
        <v>8.8065384615384605</v>
      </c>
      <c r="X45">
        <f t="shared" si="10"/>
        <v>5.088222222222222</v>
      </c>
      <c r="Y45">
        <f t="shared" si="11"/>
        <v>14.830909090909092</v>
      </c>
      <c r="Z45">
        <f t="shared" si="12"/>
        <v>3.4507212276214836</v>
      </c>
      <c r="AA45">
        <f t="shared" si="13"/>
        <v>7.4046818181818166</v>
      </c>
      <c r="AB45">
        <f t="shared" si="14"/>
        <v>0.49668112798264635</v>
      </c>
    </row>
    <row r="46" spans="7:28">
      <c r="G46" s="3" t="s">
        <v>77</v>
      </c>
      <c r="H46" s="4">
        <v>19.271878871771307</v>
      </c>
      <c r="I46" s="3">
        <v>481.97399999999999</v>
      </c>
      <c r="J46" s="3">
        <v>86.672200000000004</v>
      </c>
      <c r="K46" s="3">
        <v>19.565799999999999</v>
      </c>
      <c r="L46" s="3">
        <v>0.84778299999999995</v>
      </c>
      <c r="M46">
        <f t="shared" si="15"/>
        <v>481.97399999999999</v>
      </c>
      <c r="N46">
        <f t="shared" si="0"/>
        <v>68.853428571428566</v>
      </c>
      <c r="O46">
        <f t="shared" si="1"/>
        <v>37.074923076923078</v>
      </c>
      <c r="P46">
        <f t="shared" si="2"/>
        <v>456.16947368421052</v>
      </c>
      <c r="Q46">
        <f t="shared" si="3"/>
        <v>49.668882521489977</v>
      </c>
      <c r="R46">
        <f t="shared" si="4"/>
        <v>26.264303030303033</v>
      </c>
      <c r="S46">
        <f t="shared" si="5"/>
        <v>65.219333333333338</v>
      </c>
      <c r="T46">
        <f t="shared" si="6"/>
        <v>30.101230769230767</v>
      </c>
      <c r="U46">
        <f t="shared" si="7"/>
        <v>19.565799999999999</v>
      </c>
      <c r="V46">
        <f t="shared" si="8"/>
        <v>12.111185714285712</v>
      </c>
      <c r="W46">
        <f t="shared" si="9"/>
        <v>3.260703846153846</v>
      </c>
      <c r="X46">
        <f t="shared" si="10"/>
        <v>1.8839622222222221</v>
      </c>
      <c r="Y46">
        <f t="shared" si="11"/>
        <v>14.605272727272727</v>
      </c>
      <c r="Z46">
        <f t="shared" si="12"/>
        <v>4.4333606138107413</v>
      </c>
      <c r="AA46">
        <f t="shared" si="13"/>
        <v>8.8935454545454533</v>
      </c>
      <c r="AB46">
        <f t="shared" si="14"/>
        <v>0.18390086767895877</v>
      </c>
    </row>
    <row r="47" spans="7:28">
      <c r="G47" s="3" t="s">
        <v>78</v>
      </c>
      <c r="H47" s="4">
        <v>18.203202859810062</v>
      </c>
      <c r="I47" s="3">
        <v>431.72300000000001</v>
      </c>
      <c r="J47" s="3">
        <v>50.0364</v>
      </c>
      <c r="K47" s="3">
        <v>16.8703</v>
      </c>
      <c r="L47" s="3">
        <v>1.3749199999999999</v>
      </c>
      <c r="M47">
        <f t="shared" si="15"/>
        <v>431.72300000000001</v>
      </c>
      <c r="N47">
        <f t="shared" si="0"/>
        <v>61.674714285714288</v>
      </c>
      <c r="O47">
        <f t="shared" si="1"/>
        <v>33.209461538461539</v>
      </c>
      <c r="P47">
        <f t="shared" si="2"/>
        <v>263.34947368421052</v>
      </c>
      <c r="Q47">
        <f t="shared" si="3"/>
        <v>28.674154727793699</v>
      </c>
      <c r="R47">
        <f t="shared" si="4"/>
        <v>15.162545454545455</v>
      </c>
      <c r="S47">
        <f t="shared" si="5"/>
        <v>56.234333333333339</v>
      </c>
      <c r="T47">
        <f t="shared" si="6"/>
        <v>25.95430769230769</v>
      </c>
      <c r="U47">
        <f t="shared" si="7"/>
        <v>16.8703</v>
      </c>
      <c r="V47">
        <f t="shared" si="8"/>
        <v>19.641714285714283</v>
      </c>
      <c r="W47">
        <f t="shared" si="9"/>
        <v>5.288153846153846</v>
      </c>
      <c r="X47">
        <f t="shared" si="10"/>
        <v>3.0553777777777773</v>
      </c>
      <c r="Y47">
        <f t="shared" si="11"/>
        <v>13.082515151515151</v>
      </c>
      <c r="Z47">
        <f t="shared" si="12"/>
        <v>2.5594066496163683</v>
      </c>
      <c r="AA47">
        <f t="shared" si="13"/>
        <v>7.6683181818181811</v>
      </c>
      <c r="AB47">
        <f t="shared" si="14"/>
        <v>0.29824728850325377</v>
      </c>
    </row>
    <row r="48" spans="7:28">
      <c r="G48" s="6" t="s">
        <v>79</v>
      </c>
      <c r="H48" s="4">
        <v>18.7790711098698</v>
      </c>
      <c r="I48" s="6">
        <v>509.19799999999998</v>
      </c>
      <c r="J48" s="6">
        <v>50.235900000000001</v>
      </c>
      <c r="K48" s="6">
        <v>22.5091</v>
      </c>
      <c r="L48" s="6">
        <v>0.27980699999999997</v>
      </c>
      <c r="M48">
        <f t="shared" si="15"/>
        <v>509.19799999999998</v>
      </c>
      <c r="N48">
        <f t="shared" si="0"/>
        <v>72.742571428571424</v>
      </c>
      <c r="O48">
        <f t="shared" si="1"/>
        <v>39.169076923076922</v>
      </c>
      <c r="P48">
        <f t="shared" si="2"/>
        <v>264.39947368421053</v>
      </c>
      <c r="Q48">
        <f t="shared" si="3"/>
        <v>28.78848137535817</v>
      </c>
      <c r="R48">
        <f t="shared" si="4"/>
        <v>15.223000000000001</v>
      </c>
      <c r="S48">
        <f t="shared" si="5"/>
        <v>75.030333333333331</v>
      </c>
      <c r="T48">
        <f t="shared" si="6"/>
        <v>34.629384615384616</v>
      </c>
      <c r="U48">
        <f t="shared" si="7"/>
        <v>22.5091</v>
      </c>
      <c r="V48">
        <f t="shared" si="8"/>
        <v>3.9972428571428562</v>
      </c>
      <c r="W48">
        <f t="shared" si="9"/>
        <v>1.076180769230769</v>
      </c>
      <c r="X48">
        <f t="shared" si="10"/>
        <v>0.62179333333333331</v>
      </c>
      <c r="Y48">
        <f t="shared" si="11"/>
        <v>15.430242424242424</v>
      </c>
      <c r="Z48">
        <f t="shared" si="12"/>
        <v>2.5696112531969311</v>
      </c>
      <c r="AA48">
        <f t="shared" si="13"/>
        <v>10.231409090909089</v>
      </c>
      <c r="AB48">
        <f t="shared" si="14"/>
        <v>6.0695661605206064E-2</v>
      </c>
    </row>
    <row r="49" spans="7:28">
      <c r="G49" s="5" t="s">
        <v>80</v>
      </c>
      <c r="H49" s="4">
        <v>17.067164405510514</v>
      </c>
      <c r="I49" s="5">
        <v>453.33300000000003</v>
      </c>
      <c r="J49" s="5">
        <v>75.002300000000005</v>
      </c>
      <c r="K49" s="5">
        <v>15.065</v>
      </c>
      <c r="L49" s="5">
        <v>1.85107</v>
      </c>
      <c r="M49">
        <f t="shared" si="15"/>
        <v>453.33300000000003</v>
      </c>
      <c r="N49">
        <f t="shared" si="0"/>
        <v>64.761857142857153</v>
      </c>
      <c r="O49">
        <f t="shared" si="1"/>
        <v>34.871769230769232</v>
      </c>
      <c r="P49">
        <f t="shared" si="2"/>
        <v>394.74894736842106</v>
      </c>
      <c r="Q49">
        <f t="shared" si="3"/>
        <v>42.981260744985683</v>
      </c>
      <c r="R49">
        <f t="shared" si="4"/>
        <v>22.727969696969701</v>
      </c>
      <c r="S49">
        <f t="shared" si="5"/>
        <v>50.216666666666669</v>
      </c>
      <c r="T49">
        <f t="shared" si="6"/>
        <v>23.176923076923075</v>
      </c>
      <c r="U49">
        <f t="shared" si="7"/>
        <v>15.065</v>
      </c>
      <c r="V49">
        <f t="shared" si="8"/>
        <v>26.443857142857141</v>
      </c>
      <c r="W49">
        <f t="shared" si="9"/>
        <v>7.1194999999999995</v>
      </c>
      <c r="X49">
        <f t="shared" si="10"/>
        <v>4.113488888888889</v>
      </c>
      <c r="Y49">
        <f t="shared" si="11"/>
        <v>13.737363636363638</v>
      </c>
      <c r="Z49">
        <f t="shared" si="12"/>
        <v>3.8364347826086957</v>
      </c>
      <c r="AA49">
        <f t="shared" si="13"/>
        <v>6.8477272727272718</v>
      </c>
      <c r="AB49">
        <f t="shared" si="14"/>
        <v>0.40153362255965291</v>
      </c>
    </row>
    <row r="50" spans="7:28">
      <c r="G50" s="3" t="s">
        <v>81</v>
      </c>
      <c r="H50" s="4">
        <v>17.306448029129417</v>
      </c>
      <c r="I50" s="3">
        <v>487.26299999999998</v>
      </c>
      <c r="J50" s="3">
        <v>66.052199999999999</v>
      </c>
      <c r="K50" s="3">
        <v>17.1995</v>
      </c>
      <c r="L50" s="3">
        <v>1.36764</v>
      </c>
      <c r="M50">
        <f t="shared" si="15"/>
        <v>487.26299999999998</v>
      </c>
      <c r="N50">
        <f t="shared" si="0"/>
        <v>69.608999999999995</v>
      </c>
      <c r="O50">
        <f t="shared" si="1"/>
        <v>37.481769230769231</v>
      </c>
      <c r="P50">
        <f t="shared" si="2"/>
        <v>347.64315789473682</v>
      </c>
      <c r="Q50">
        <f t="shared" si="3"/>
        <v>37.852263610315191</v>
      </c>
      <c r="R50">
        <f t="shared" si="4"/>
        <v>20.015818181818183</v>
      </c>
      <c r="S50">
        <f t="shared" si="5"/>
        <v>57.331666666666671</v>
      </c>
      <c r="T50">
        <f t="shared" si="6"/>
        <v>26.46076923076923</v>
      </c>
      <c r="U50">
        <f t="shared" si="7"/>
        <v>17.1995</v>
      </c>
      <c r="V50">
        <f t="shared" si="8"/>
        <v>19.537714285714284</v>
      </c>
      <c r="W50">
        <f t="shared" si="9"/>
        <v>5.2601538461538455</v>
      </c>
      <c r="X50">
        <f t="shared" si="10"/>
        <v>3.0391999999999997</v>
      </c>
      <c r="Y50">
        <f t="shared" si="11"/>
        <v>14.765545454545453</v>
      </c>
      <c r="Z50">
        <f t="shared" si="12"/>
        <v>3.3786291560102302</v>
      </c>
      <c r="AA50">
        <f t="shared" si="13"/>
        <v>7.8179545454545449</v>
      </c>
      <c r="AB50">
        <f t="shared" si="14"/>
        <v>0.2966681127982646</v>
      </c>
    </row>
    <row r="51" spans="7:28">
      <c r="G51" s="6" t="s">
        <v>82</v>
      </c>
      <c r="H51" s="4">
        <v>17.965881190617672</v>
      </c>
      <c r="I51" s="6">
        <v>487.72899999999998</v>
      </c>
      <c r="J51" s="6">
        <v>63.4223</v>
      </c>
      <c r="K51" s="6">
        <v>17.775200000000002</v>
      </c>
      <c r="L51" s="6">
        <v>7.2423000000000001E-2</v>
      </c>
      <c r="M51">
        <f t="shared" si="15"/>
        <v>487.72899999999998</v>
      </c>
      <c r="N51">
        <f t="shared" si="0"/>
        <v>69.67557142857143</v>
      </c>
      <c r="O51">
        <f t="shared" si="1"/>
        <v>37.517615384615382</v>
      </c>
      <c r="P51">
        <f t="shared" si="2"/>
        <v>333.8015789473684</v>
      </c>
      <c r="Q51">
        <f t="shared" si="3"/>
        <v>36.345157593123211</v>
      </c>
      <c r="R51">
        <f t="shared" si="4"/>
        <v>19.21887878787879</v>
      </c>
      <c r="S51">
        <f t="shared" si="5"/>
        <v>59.250666666666675</v>
      </c>
      <c r="T51">
        <f t="shared" si="6"/>
        <v>27.34646153846154</v>
      </c>
      <c r="U51">
        <f t="shared" si="7"/>
        <v>17.775200000000002</v>
      </c>
      <c r="V51">
        <f t="shared" si="8"/>
        <v>1.0346142857142857</v>
      </c>
      <c r="W51">
        <f t="shared" si="9"/>
        <v>0.27855000000000002</v>
      </c>
      <c r="X51">
        <f t="shared" si="10"/>
        <v>0.16094</v>
      </c>
      <c r="Y51">
        <f t="shared" si="11"/>
        <v>14.779666666666666</v>
      </c>
      <c r="Z51">
        <f t="shared" si="12"/>
        <v>3.2441074168797952</v>
      </c>
      <c r="AA51">
        <f t="shared" si="13"/>
        <v>8.0796363636363644</v>
      </c>
      <c r="AB51">
        <f t="shared" si="14"/>
        <v>1.5709978308026031E-2</v>
      </c>
    </row>
    <row r="52" spans="7:28">
      <c r="G52" s="6" t="s">
        <v>83</v>
      </c>
      <c r="H52" s="4">
        <v>18.998373834370724</v>
      </c>
      <c r="I52" s="6">
        <v>560.447</v>
      </c>
      <c r="J52" s="6">
        <v>66</v>
      </c>
      <c r="K52" s="6">
        <v>25.169499999999999</v>
      </c>
      <c r="L52" s="6">
        <v>3.61648E-3</v>
      </c>
      <c r="M52">
        <f t="shared" si="15"/>
        <v>560.447</v>
      </c>
      <c r="N52">
        <f t="shared" si="0"/>
        <v>80.063857142857145</v>
      </c>
      <c r="O52">
        <f t="shared" si="1"/>
        <v>43.11130769230769</v>
      </c>
      <c r="P52">
        <f t="shared" si="2"/>
        <v>347.36842105263156</v>
      </c>
      <c r="Q52">
        <f t="shared" si="3"/>
        <v>37.822349570200572</v>
      </c>
      <c r="R52">
        <f t="shared" si="4"/>
        <v>20</v>
      </c>
      <c r="S52">
        <f t="shared" si="5"/>
        <v>83.898333333333341</v>
      </c>
      <c r="T52">
        <f t="shared" si="6"/>
        <v>38.722307692307687</v>
      </c>
      <c r="U52">
        <f t="shared" si="7"/>
        <v>25.169499999999999</v>
      </c>
      <c r="V52">
        <f t="shared" si="8"/>
        <v>5.1663999999999995E-2</v>
      </c>
      <c r="W52">
        <f t="shared" si="9"/>
        <v>1.3909538461538461E-2</v>
      </c>
      <c r="X52">
        <f t="shared" si="10"/>
        <v>8.0366222222222217E-3</v>
      </c>
      <c r="Y52">
        <f t="shared" si="11"/>
        <v>16.983242424242423</v>
      </c>
      <c r="Z52">
        <f t="shared" si="12"/>
        <v>3.3759590792838874</v>
      </c>
      <c r="AA52">
        <f t="shared" si="13"/>
        <v>11.440681818181817</v>
      </c>
      <c r="AB52">
        <f t="shared" si="14"/>
        <v>7.8448590021691969E-4</v>
      </c>
    </row>
    <row r="53" spans="7:28">
      <c r="G53" s="6" t="s">
        <v>84</v>
      </c>
      <c r="H53" s="4">
        <v>18.543894774896781</v>
      </c>
      <c r="I53" s="6">
        <v>517.14599999999996</v>
      </c>
      <c r="J53" s="6">
        <v>42.098500000000001</v>
      </c>
      <c r="K53" s="6">
        <v>21.751200000000001</v>
      </c>
      <c r="L53" s="6">
        <v>0.15279400000000001</v>
      </c>
      <c r="M53">
        <f t="shared" si="15"/>
        <v>517.14599999999996</v>
      </c>
      <c r="N53">
        <f t="shared" si="0"/>
        <v>73.878</v>
      </c>
      <c r="O53">
        <f t="shared" si="1"/>
        <v>39.780461538461537</v>
      </c>
      <c r="P53">
        <f t="shared" si="2"/>
        <v>221.57105263157897</v>
      </c>
      <c r="Q53">
        <f t="shared" si="3"/>
        <v>24.12521489971347</v>
      </c>
      <c r="R53">
        <f t="shared" si="4"/>
        <v>12.757121212121213</v>
      </c>
      <c r="S53">
        <f t="shared" si="5"/>
        <v>72.504000000000005</v>
      </c>
      <c r="T53">
        <f t="shared" si="6"/>
        <v>33.463384615384612</v>
      </c>
      <c r="U53">
        <f t="shared" si="7"/>
        <v>21.751200000000001</v>
      </c>
      <c r="V53">
        <f t="shared" si="8"/>
        <v>2.1827714285714284</v>
      </c>
      <c r="W53">
        <f t="shared" si="9"/>
        <v>0.58766923076923083</v>
      </c>
      <c r="X53">
        <f t="shared" si="10"/>
        <v>0.33954222222222225</v>
      </c>
      <c r="Y53">
        <f t="shared" si="11"/>
        <v>15.671090909090907</v>
      </c>
      <c r="Z53">
        <f t="shared" si="12"/>
        <v>2.153375959079284</v>
      </c>
      <c r="AA53">
        <f t="shared" si="13"/>
        <v>9.8869090909090911</v>
      </c>
      <c r="AB53">
        <f t="shared" si="14"/>
        <v>3.3144034707158349E-2</v>
      </c>
    </row>
    <row r="54" spans="7:28">
      <c r="G54" s="6" t="s">
        <v>85</v>
      </c>
      <c r="H54" s="4">
        <v>17.431776784799244</v>
      </c>
      <c r="I54" s="6">
        <v>480.43099999999998</v>
      </c>
      <c r="J54" s="6">
        <v>53.603000000000002</v>
      </c>
      <c r="K54" s="6">
        <v>21.985499999999998</v>
      </c>
      <c r="L54" s="6">
        <v>5.5093200000000002E-2</v>
      </c>
      <c r="M54">
        <f t="shared" si="15"/>
        <v>480.43099999999998</v>
      </c>
      <c r="N54">
        <f t="shared" si="0"/>
        <v>68.632999999999996</v>
      </c>
      <c r="O54">
        <f t="shared" si="1"/>
        <v>36.956230769230771</v>
      </c>
      <c r="P54">
        <f t="shared" si="2"/>
        <v>282.12105263157895</v>
      </c>
      <c r="Q54">
        <f t="shared" si="3"/>
        <v>30.718051575931234</v>
      </c>
      <c r="R54">
        <f t="shared" si="4"/>
        <v>16.243333333333336</v>
      </c>
      <c r="S54">
        <f t="shared" si="5"/>
        <v>73.284999999999997</v>
      </c>
      <c r="T54">
        <f t="shared" si="6"/>
        <v>33.823846153846148</v>
      </c>
      <c r="U54">
        <f t="shared" si="7"/>
        <v>21.985499999999998</v>
      </c>
      <c r="V54">
        <f t="shared" si="8"/>
        <v>0.78704571428571424</v>
      </c>
      <c r="W54">
        <f t="shared" si="9"/>
        <v>0.21189692307692307</v>
      </c>
      <c r="X54">
        <f t="shared" si="10"/>
        <v>0.12242933333333333</v>
      </c>
      <c r="Y54">
        <f t="shared" si="11"/>
        <v>14.558515151515151</v>
      </c>
      <c r="Z54">
        <f t="shared" si="12"/>
        <v>2.7418414322250637</v>
      </c>
      <c r="AA54">
        <f t="shared" si="13"/>
        <v>9.9934090909090898</v>
      </c>
      <c r="AB54">
        <f t="shared" si="14"/>
        <v>1.1950802603036876E-2</v>
      </c>
    </row>
    <row r="55" spans="7:28">
      <c r="G55" s="6" t="s">
        <v>86</v>
      </c>
      <c r="H55" s="4">
        <v>17.033884143755387</v>
      </c>
      <c r="I55" s="6">
        <v>513.36599999999999</v>
      </c>
      <c r="J55" s="6">
        <v>42.584600000000002</v>
      </c>
      <c r="K55" s="6">
        <v>26.414400000000001</v>
      </c>
      <c r="L55" s="6">
        <v>4.9012E-2</v>
      </c>
      <c r="M55">
        <f t="shared" si="15"/>
        <v>513.36599999999999</v>
      </c>
      <c r="N55">
        <f t="shared" si="0"/>
        <v>73.337999999999994</v>
      </c>
      <c r="O55">
        <f t="shared" si="1"/>
        <v>39.489692307692309</v>
      </c>
      <c r="P55">
        <f t="shared" si="2"/>
        <v>224.12947368421052</v>
      </c>
      <c r="Q55">
        <f t="shared" si="3"/>
        <v>24.403782234957024</v>
      </c>
      <c r="R55">
        <f t="shared" si="4"/>
        <v>12.904424242424243</v>
      </c>
      <c r="S55">
        <f t="shared" si="5"/>
        <v>88.048000000000002</v>
      </c>
      <c r="T55">
        <f t="shared" si="6"/>
        <v>40.637538461538462</v>
      </c>
      <c r="U55">
        <f t="shared" si="7"/>
        <v>26.414400000000001</v>
      </c>
      <c r="V55">
        <f t="shared" si="8"/>
        <v>0.70017142857142856</v>
      </c>
      <c r="W55">
        <f t="shared" si="9"/>
        <v>0.18850769230769229</v>
      </c>
      <c r="X55">
        <f t="shared" si="10"/>
        <v>0.10891555555555556</v>
      </c>
      <c r="Y55">
        <f t="shared" si="11"/>
        <v>15.556545454545454</v>
      </c>
      <c r="Z55">
        <f t="shared" si="12"/>
        <v>2.1782404092071612</v>
      </c>
      <c r="AA55">
        <f t="shared" si="13"/>
        <v>12.006545454545455</v>
      </c>
      <c r="AB55">
        <f t="shared" si="14"/>
        <v>1.0631670281995661E-2</v>
      </c>
    </row>
    <row r="56" spans="7:28">
      <c r="G56" s="5" t="s">
        <v>87</v>
      </c>
      <c r="H56" s="4">
        <v>18.029779940725525</v>
      </c>
      <c r="I56" s="5">
        <v>497.86500000000001</v>
      </c>
      <c r="J56" s="5">
        <v>47.167200000000001</v>
      </c>
      <c r="K56" s="5">
        <v>22.8993</v>
      </c>
      <c r="L56" s="5">
        <v>3.9280599999999999E-2</v>
      </c>
      <c r="M56">
        <f t="shared" si="15"/>
        <v>497.86500000000001</v>
      </c>
      <c r="N56">
        <f t="shared" si="0"/>
        <v>71.123571428571424</v>
      </c>
      <c r="O56">
        <f t="shared" si="1"/>
        <v>38.29730769230769</v>
      </c>
      <c r="P56">
        <f t="shared" si="2"/>
        <v>248.24842105263158</v>
      </c>
      <c r="Q56">
        <f t="shared" si="3"/>
        <v>27.029914040114615</v>
      </c>
      <c r="R56">
        <f t="shared" si="4"/>
        <v>14.29309090909091</v>
      </c>
      <c r="S56">
        <f t="shared" si="5"/>
        <v>76.331000000000003</v>
      </c>
      <c r="T56">
        <f t="shared" si="6"/>
        <v>35.229692307692304</v>
      </c>
      <c r="U56">
        <f t="shared" si="7"/>
        <v>22.8993</v>
      </c>
      <c r="V56">
        <f t="shared" si="8"/>
        <v>0.56115142857142852</v>
      </c>
      <c r="W56">
        <f t="shared" si="9"/>
        <v>0.15107923076923077</v>
      </c>
      <c r="X56">
        <f t="shared" si="10"/>
        <v>8.7290222222222213E-2</v>
      </c>
      <c r="Y56">
        <f t="shared" si="11"/>
        <v>15.086818181818183</v>
      </c>
      <c r="Z56">
        <f t="shared" si="12"/>
        <v>2.4126445012787725</v>
      </c>
      <c r="AA56">
        <f t="shared" si="13"/>
        <v>10.408772727272726</v>
      </c>
      <c r="AB56">
        <f t="shared" si="14"/>
        <v>8.5207375271149667E-3</v>
      </c>
    </row>
    <row r="57" spans="7:28">
      <c r="G57" s="3" t="s">
        <v>88</v>
      </c>
      <c r="H57" s="4">
        <v>17.310699538579801</v>
      </c>
      <c r="I57" s="3">
        <v>537.98199999999997</v>
      </c>
      <c r="J57" s="3">
        <v>66.091700000000003</v>
      </c>
      <c r="K57" s="3">
        <v>23.4785</v>
      </c>
      <c r="L57" s="3">
        <v>5.9159700000000003E-2</v>
      </c>
      <c r="M57">
        <f t="shared" si="15"/>
        <v>537.98199999999997</v>
      </c>
      <c r="N57">
        <f t="shared" si="0"/>
        <v>76.854571428571418</v>
      </c>
      <c r="O57">
        <f t="shared" si="1"/>
        <v>41.383230769230764</v>
      </c>
      <c r="P57">
        <f t="shared" si="2"/>
        <v>347.85105263157897</v>
      </c>
      <c r="Q57">
        <f t="shared" si="3"/>
        <v>37.874899713467052</v>
      </c>
      <c r="R57">
        <f t="shared" si="4"/>
        <v>20.02778787878788</v>
      </c>
      <c r="S57">
        <f t="shared" si="5"/>
        <v>78.26166666666667</v>
      </c>
      <c r="T57">
        <f t="shared" si="6"/>
        <v>36.120769230769227</v>
      </c>
      <c r="U57">
        <f t="shared" si="7"/>
        <v>23.4785</v>
      </c>
      <c r="V57">
        <f t="shared" si="8"/>
        <v>0.84513857142857141</v>
      </c>
      <c r="W57">
        <f t="shared" si="9"/>
        <v>0.22753730769230771</v>
      </c>
      <c r="X57">
        <f t="shared" si="10"/>
        <v>0.131466</v>
      </c>
      <c r="Y57">
        <f t="shared" si="11"/>
        <v>16.302484848484848</v>
      </c>
      <c r="Z57">
        <f t="shared" si="12"/>
        <v>3.3806496163682866</v>
      </c>
      <c r="AA57">
        <f t="shared" si="13"/>
        <v>10.672045454545454</v>
      </c>
      <c r="AB57">
        <f t="shared" si="14"/>
        <v>1.2832906724511929E-2</v>
      </c>
    </row>
    <row r="58" spans="7:28">
      <c r="G58" s="3" t="s">
        <v>89</v>
      </c>
      <c r="H58" s="4">
        <v>17.512199676998449</v>
      </c>
      <c r="I58" s="3">
        <v>471.05900000000003</v>
      </c>
      <c r="J58" s="3">
        <v>57.9392</v>
      </c>
      <c r="K58" s="3">
        <v>18.265899999999998</v>
      </c>
      <c r="L58" s="3">
        <v>1.11276</v>
      </c>
      <c r="M58">
        <f t="shared" si="15"/>
        <v>471.05900000000003</v>
      </c>
      <c r="N58">
        <f t="shared" si="0"/>
        <v>67.294142857142859</v>
      </c>
      <c r="O58">
        <f t="shared" si="1"/>
        <v>36.235307692307693</v>
      </c>
      <c r="P58">
        <f t="shared" si="2"/>
        <v>304.94315789473683</v>
      </c>
      <c r="Q58">
        <f t="shared" si="3"/>
        <v>33.20297994269341</v>
      </c>
      <c r="R58">
        <f t="shared" si="4"/>
        <v>17.557333333333336</v>
      </c>
      <c r="S58">
        <f t="shared" si="5"/>
        <v>60.886333333333333</v>
      </c>
      <c r="T58">
        <f t="shared" si="6"/>
        <v>28.10138461538461</v>
      </c>
      <c r="U58">
        <f t="shared" si="7"/>
        <v>18.265899999999998</v>
      </c>
      <c r="V58">
        <f t="shared" si="8"/>
        <v>15.896571428571427</v>
      </c>
      <c r="W58">
        <f t="shared" si="9"/>
        <v>4.2798461538461536</v>
      </c>
      <c r="X58">
        <f t="shared" si="10"/>
        <v>2.4727999999999999</v>
      </c>
      <c r="Y58">
        <f t="shared" si="11"/>
        <v>14.274515151515152</v>
      </c>
      <c r="Z58">
        <f t="shared" si="12"/>
        <v>2.9636419437340153</v>
      </c>
      <c r="AA58">
        <f t="shared" si="13"/>
        <v>8.3026818181818172</v>
      </c>
      <c r="AB58">
        <f t="shared" si="14"/>
        <v>0.24137960954446852</v>
      </c>
    </row>
    <row r="59" spans="7:28">
      <c r="G59" s="5" t="s">
        <v>90</v>
      </c>
      <c r="H59" s="4">
        <v>15.510543409670065</v>
      </c>
      <c r="I59" s="5">
        <v>426.56299999999999</v>
      </c>
      <c r="J59" s="5">
        <v>71.211600000000004</v>
      </c>
      <c r="K59" s="5">
        <v>14.3461</v>
      </c>
      <c r="L59" s="5">
        <v>1.4379500000000001</v>
      </c>
      <c r="M59">
        <f t="shared" si="15"/>
        <v>426.56299999999999</v>
      </c>
      <c r="N59">
        <f t="shared" si="0"/>
        <v>60.937571428571424</v>
      </c>
      <c r="O59">
        <f t="shared" si="1"/>
        <v>32.812538461538459</v>
      </c>
      <c r="P59">
        <f t="shared" si="2"/>
        <v>374.79789473684212</v>
      </c>
      <c r="Q59">
        <f t="shared" si="3"/>
        <v>40.808939828080234</v>
      </c>
      <c r="R59">
        <f t="shared" si="4"/>
        <v>21.57927272727273</v>
      </c>
      <c r="S59">
        <f t="shared" si="5"/>
        <v>47.820333333333338</v>
      </c>
      <c r="T59">
        <f t="shared" si="6"/>
        <v>22.070923076923076</v>
      </c>
      <c r="U59">
        <f t="shared" si="7"/>
        <v>14.3461</v>
      </c>
      <c r="V59">
        <f t="shared" si="8"/>
        <v>20.542142857142856</v>
      </c>
      <c r="W59">
        <f t="shared" si="9"/>
        <v>5.5305769230769233</v>
      </c>
      <c r="X59">
        <f t="shared" si="10"/>
        <v>3.1954444444444445</v>
      </c>
      <c r="Y59">
        <f t="shared" si="11"/>
        <v>12.926151515151515</v>
      </c>
      <c r="Z59">
        <f t="shared" si="12"/>
        <v>3.6425370843989771</v>
      </c>
      <c r="AA59">
        <f t="shared" si="13"/>
        <v>6.5209545454545452</v>
      </c>
      <c r="AB59">
        <f t="shared" si="14"/>
        <v>0.31191973969631237</v>
      </c>
    </row>
    <row r="60" spans="7:28">
      <c r="G60" s="3" t="s">
        <v>91</v>
      </c>
      <c r="H60" s="4">
        <v>17.649832846833903</v>
      </c>
      <c r="I60" s="3">
        <v>565.18499999999995</v>
      </c>
      <c r="J60" s="3">
        <v>42.272300000000001</v>
      </c>
      <c r="K60" s="3">
        <v>28.999199999999998</v>
      </c>
      <c r="L60" t="s">
        <v>168</v>
      </c>
      <c r="M60">
        <f t="shared" si="15"/>
        <v>565.18499999999995</v>
      </c>
      <c r="N60">
        <f t="shared" si="0"/>
        <v>80.740714285714276</v>
      </c>
      <c r="O60">
        <f t="shared" si="1"/>
        <v>43.475769230769224</v>
      </c>
      <c r="P60">
        <f t="shared" si="2"/>
        <v>222.48578947368421</v>
      </c>
      <c r="Q60">
        <f t="shared" si="3"/>
        <v>24.224813753581664</v>
      </c>
      <c r="R60">
        <f t="shared" si="4"/>
        <v>12.80978787878788</v>
      </c>
      <c r="S60">
        <f t="shared" si="5"/>
        <v>96.664000000000001</v>
      </c>
      <c r="T60">
        <f t="shared" si="6"/>
        <v>44.61415384615384</v>
      </c>
      <c r="U60">
        <f t="shared" si="7"/>
        <v>28.999199999999998</v>
      </c>
      <c r="V60" t="e">
        <f t="shared" si="8"/>
        <v>#VALUE!</v>
      </c>
      <c r="W60" t="e">
        <f t="shared" si="9"/>
        <v>#VALUE!</v>
      </c>
      <c r="X60" t="e">
        <f t="shared" si="10"/>
        <v>#VALUE!</v>
      </c>
      <c r="Y60">
        <f t="shared" si="11"/>
        <v>17.12681818181818</v>
      </c>
      <c r="Z60">
        <f t="shared" si="12"/>
        <v>2.1622659846547316</v>
      </c>
      <c r="AA60">
        <f t="shared" si="13"/>
        <v>13.181454545454544</v>
      </c>
      <c r="AB60" t="e">
        <f t="shared" si="14"/>
        <v>#VALUE!</v>
      </c>
    </row>
    <row r="61" spans="7:28">
      <c r="G61" s="6" t="s">
        <v>92</v>
      </c>
      <c r="H61" s="4">
        <v>15.996739526960013</v>
      </c>
      <c r="I61" s="6">
        <v>469.673</v>
      </c>
      <c r="J61" s="6">
        <v>46.832500000000003</v>
      </c>
      <c r="K61" s="6">
        <v>21.541799999999999</v>
      </c>
      <c r="L61" s="6">
        <v>6.1594199999999997E-3</v>
      </c>
      <c r="M61">
        <f t="shared" si="15"/>
        <v>469.673</v>
      </c>
      <c r="N61">
        <f t="shared" si="0"/>
        <v>67.096142857142851</v>
      </c>
      <c r="O61">
        <f t="shared" si="1"/>
        <v>36.128692307692305</v>
      </c>
      <c r="P61">
        <f t="shared" si="2"/>
        <v>246.48684210526318</v>
      </c>
      <c r="Q61">
        <f t="shared" si="3"/>
        <v>26.838108882521492</v>
      </c>
      <c r="R61">
        <f t="shared" si="4"/>
        <v>14.191666666666668</v>
      </c>
      <c r="S61">
        <f t="shared" si="5"/>
        <v>71.805999999999997</v>
      </c>
      <c r="T61">
        <f t="shared" si="6"/>
        <v>33.141230769230766</v>
      </c>
      <c r="U61">
        <f t="shared" si="7"/>
        <v>21.541799999999999</v>
      </c>
      <c r="V61">
        <f t="shared" si="8"/>
        <v>8.799171428571427E-2</v>
      </c>
      <c r="W61">
        <f t="shared" si="9"/>
        <v>2.3690076923076921E-2</v>
      </c>
      <c r="X61">
        <f t="shared" si="10"/>
        <v>1.3687599999999999E-2</v>
      </c>
      <c r="Y61">
        <f t="shared" si="11"/>
        <v>14.232515151515152</v>
      </c>
      <c r="Z61">
        <f t="shared" si="12"/>
        <v>2.395524296675192</v>
      </c>
      <c r="AA61">
        <f t="shared" si="13"/>
        <v>9.7917272727272717</v>
      </c>
      <c r="AB61">
        <f t="shared" si="14"/>
        <v>1.3360997830802602E-3</v>
      </c>
    </row>
    <row r="62" spans="7:28">
      <c r="G62" s="5" t="s">
        <v>93</v>
      </c>
      <c r="H62" s="4">
        <v>16.832990353619142</v>
      </c>
      <c r="I62" s="5">
        <v>598.88499999999999</v>
      </c>
      <c r="J62" s="5">
        <v>55.2804</v>
      </c>
      <c r="K62" s="5">
        <v>32.9099</v>
      </c>
      <c r="L62" s="5">
        <v>0.187252</v>
      </c>
      <c r="M62">
        <f t="shared" si="15"/>
        <v>598.88499999999999</v>
      </c>
      <c r="N62">
        <f t="shared" si="0"/>
        <v>85.554999999999993</v>
      </c>
      <c r="O62">
        <f t="shared" si="1"/>
        <v>46.068076923076923</v>
      </c>
      <c r="P62">
        <f t="shared" si="2"/>
        <v>290.94947368421055</v>
      </c>
      <c r="Q62">
        <f t="shared" si="3"/>
        <v>31.679312320916907</v>
      </c>
      <c r="R62">
        <f t="shared" si="4"/>
        <v>16.751636363636365</v>
      </c>
      <c r="S62">
        <f t="shared" si="5"/>
        <v>109.69966666666667</v>
      </c>
      <c r="T62">
        <f t="shared" si="6"/>
        <v>50.630615384615382</v>
      </c>
      <c r="U62">
        <f t="shared" si="7"/>
        <v>32.9099</v>
      </c>
      <c r="V62">
        <f t="shared" si="8"/>
        <v>2.6750285714285713</v>
      </c>
      <c r="W62">
        <f t="shared" si="9"/>
        <v>0.72019999999999995</v>
      </c>
      <c r="X62">
        <f t="shared" si="10"/>
        <v>0.41611555555555557</v>
      </c>
      <c r="Y62">
        <f t="shared" si="11"/>
        <v>18.148030303030303</v>
      </c>
      <c r="Z62">
        <f t="shared" si="12"/>
        <v>2.8276419437340152</v>
      </c>
      <c r="AA62">
        <f t="shared" si="13"/>
        <v>14.959045454545453</v>
      </c>
      <c r="AB62">
        <f t="shared" si="14"/>
        <v>4.0618655097613879E-2</v>
      </c>
    </row>
    <row r="63" spans="7:28">
      <c r="G63" s="3" t="s">
        <v>94</v>
      </c>
      <c r="H63" s="4">
        <v>18.03766588943186</v>
      </c>
      <c r="I63" s="3">
        <v>726.73599999999999</v>
      </c>
      <c r="J63" s="3">
        <v>63.9572</v>
      </c>
      <c r="K63" s="3">
        <v>36.658299999999997</v>
      </c>
      <c r="L63" s="3">
        <v>4.9613200000000003E-2</v>
      </c>
      <c r="M63">
        <f t="shared" si="15"/>
        <v>726.73599999999999</v>
      </c>
      <c r="N63">
        <f t="shared" si="0"/>
        <v>103.81942857142857</v>
      </c>
      <c r="O63">
        <f t="shared" si="1"/>
        <v>55.902769230769231</v>
      </c>
      <c r="P63">
        <f t="shared" si="2"/>
        <v>336.61684210526317</v>
      </c>
      <c r="Q63">
        <f t="shared" si="3"/>
        <v>36.65169054441261</v>
      </c>
      <c r="R63">
        <f t="shared" si="4"/>
        <v>19.380969696969697</v>
      </c>
      <c r="S63">
        <f t="shared" si="5"/>
        <v>122.19433333333333</v>
      </c>
      <c r="T63">
        <f t="shared" si="6"/>
        <v>56.39738461538461</v>
      </c>
      <c r="U63">
        <f t="shared" si="7"/>
        <v>36.658299999999997</v>
      </c>
      <c r="V63">
        <f t="shared" si="8"/>
        <v>0.70875999999999995</v>
      </c>
      <c r="W63">
        <f t="shared" si="9"/>
        <v>0.19082000000000002</v>
      </c>
      <c r="X63">
        <f t="shared" si="10"/>
        <v>0.11025155555555556</v>
      </c>
      <c r="Y63">
        <f t="shared" si="11"/>
        <v>22.022303030303028</v>
      </c>
      <c r="Z63">
        <f t="shared" si="12"/>
        <v>3.2714680306905368</v>
      </c>
      <c r="AA63">
        <f t="shared" si="13"/>
        <v>16.662863636363635</v>
      </c>
      <c r="AB63">
        <f t="shared" si="14"/>
        <v>1.0762082429501085E-2</v>
      </c>
    </row>
    <row r="64" spans="7:28">
      <c r="G64" s="3" t="s">
        <v>95</v>
      </c>
      <c r="H64" s="4">
        <v>17.046871802461958</v>
      </c>
      <c r="I64" s="3">
        <v>518.15700000000004</v>
      </c>
      <c r="J64" s="3">
        <v>38.003500000000003</v>
      </c>
      <c r="K64" s="3">
        <v>28.934100000000001</v>
      </c>
      <c r="L64" t="s">
        <v>168</v>
      </c>
      <c r="M64">
        <f t="shared" si="15"/>
        <v>518.15700000000004</v>
      </c>
      <c r="N64">
        <f t="shared" si="0"/>
        <v>74.022428571428577</v>
      </c>
      <c r="O64">
        <f t="shared" si="1"/>
        <v>39.858230769230772</v>
      </c>
      <c r="P64">
        <f t="shared" si="2"/>
        <v>200.0184210526316</v>
      </c>
      <c r="Q64">
        <f t="shared" si="3"/>
        <v>21.778510028653297</v>
      </c>
      <c r="R64">
        <f t="shared" si="4"/>
        <v>11.516212121212122</v>
      </c>
      <c r="S64">
        <f t="shared" si="5"/>
        <v>96.447000000000003</v>
      </c>
      <c r="T64">
        <f t="shared" si="6"/>
        <v>44.514000000000003</v>
      </c>
      <c r="U64">
        <f t="shared" si="7"/>
        <v>28.934100000000001</v>
      </c>
      <c r="V64" t="e">
        <f t="shared" si="8"/>
        <v>#VALUE!</v>
      </c>
      <c r="W64" t="e">
        <f t="shared" si="9"/>
        <v>#VALUE!</v>
      </c>
      <c r="X64" t="e">
        <f t="shared" si="10"/>
        <v>#VALUE!</v>
      </c>
      <c r="Y64">
        <f t="shared" si="11"/>
        <v>15.701727272727274</v>
      </c>
      <c r="Z64">
        <f t="shared" si="12"/>
        <v>1.943913043478261</v>
      </c>
      <c r="AA64">
        <f t="shared" si="13"/>
        <v>13.151863636363636</v>
      </c>
      <c r="AB64" t="e">
        <f t="shared" si="14"/>
        <v>#VALUE!</v>
      </c>
    </row>
    <row r="65" spans="7:28">
      <c r="G65" s="6" t="s">
        <v>96</v>
      </c>
      <c r="H65" s="4">
        <v>16.265075659872146</v>
      </c>
      <c r="I65" s="6">
        <v>436.887</v>
      </c>
      <c r="J65" s="6">
        <v>38.735100000000003</v>
      </c>
      <c r="K65" s="6">
        <v>19.299700000000001</v>
      </c>
      <c r="L65" t="s">
        <v>168</v>
      </c>
      <c r="M65">
        <f t="shared" si="15"/>
        <v>436.887</v>
      </c>
      <c r="N65">
        <f t="shared" si="0"/>
        <v>62.41242857142857</v>
      </c>
      <c r="O65">
        <f t="shared" si="1"/>
        <v>33.606692307692306</v>
      </c>
      <c r="P65">
        <f t="shared" si="2"/>
        <v>203.86894736842106</v>
      </c>
      <c r="Q65">
        <f t="shared" si="3"/>
        <v>22.197765042979945</v>
      </c>
      <c r="R65">
        <f t="shared" si="4"/>
        <v>11.737909090909092</v>
      </c>
      <c r="S65">
        <f t="shared" si="5"/>
        <v>64.332333333333338</v>
      </c>
      <c r="T65">
        <f t="shared" si="6"/>
        <v>29.691846153846154</v>
      </c>
      <c r="U65">
        <f t="shared" si="7"/>
        <v>19.299700000000001</v>
      </c>
      <c r="V65" t="e">
        <f t="shared" si="8"/>
        <v>#VALUE!</v>
      </c>
      <c r="W65" t="e">
        <f t="shared" si="9"/>
        <v>#VALUE!</v>
      </c>
      <c r="X65" t="e">
        <f t="shared" si="10"/>
        <v>#VALUE!</v>
      </c>
      <c r="Y65">
        <f t="shared" si="11"/>
        <v>13.239000000000001</v>
      </c>
      <c r="Z65">
        <f t="shared" si="12"/>
        <v>1.9813350383631714</v>
      </c>
      <c r="AA65">
        <f t="shared" si="13"/>
        <v>8.7725909090909084</v>
      </c>
      <c r="AB65" t="e">
        <f t="shared" si="14"/>
        <v>#VALUE!</v>
      </c>
    </row>
    <row r="66" spans="7:28">
      <c r="G66" s="5" t="s">
        <v>97</v>
      </c>
      <c r="H66" s="4">
        <v>19.146009349584546</v>
      </c>
      <c r="I66" s="5">
        <v>461.47199999999998</v>
      </c>
      <c r="J66" s="5">
        <v>82.548699999999997</v>
      </c>
      <c r="K66" s="5">
        <v>16.232700000000001</v>
      </c>
      <c r="L66" s="5">
        <v>2.0426899999999999</v>
      </c>
      <c r="M66">
        <f t="shared" si="15"/>
        <v>461.47199999999998</v>
      </c>
      <c r="N66">
        <f t="shared" si="0"/>
        <v>65.924571428571426</v>
      </c>
      <c r="O66">
        <f t="shared" si="1"/>
        <v>35.497846153846154</v>
      </c>
      <c r="P66">
        <f t="shared" si="2"/>
        <v>434.46684210526314</v>
      </c>
      <c r="Q66">
        <f t="shared" si="3"/>
        <v>47.305845272206305</v>
      </c>
      <c r="R66">
        <f t="shared" si="4"/>
        <v>25.014757575757574</v>
      </c>
      <c r="S66">
        <f t="shared" si="5"/>
        <v>54.109000000000009</v>
      </c>
      <c r="T66">
        <f t="shared" si="6"/>
        <v>24.973384615384617</v>
      </c>
      <c r="U66">
        <f t="shared" si="7"/>
        <v>16.232700000000001</v>
      </c>
      <c r="V66">
        <f t="shared" si="8"/>
        <v>29.18128571428571</v>
      </c>
      <c r="W66">
        <f t="shared" si="9"/>
        <v>7.8564999999999996</v>
      </c>
      <c r="X66">
        <f t="shared" si="10"/>
        <v>4.5393111111111111</v>
      </c>
      <c r="Y66">
        <f t="shared" si="11"/>
        <v>13.984</v>
      </c>
      <c r="Z66">
        <f t="shared" si="12"/>
        <v>4.2224398976982096</v>
      </c>
      <c r="AA66">
        <f t="shared" si="13"/>
        <v>7.3784999999999998</v>
      </c>
      <c r="AB66">
        <f t="shared" si="14"/>
        <v>0.44309978308026027</v>
      </c>
    </row>
    <row r="67" spans="7:28">
      <c r="G67" s="5" t="s">
        <v>98</v>
      </c>
      <c r="H67" s="4">
        <v>20.581264830210316</v>
      </c>
      <c r="I67" s="5">
        <v>466.18700000000001</v>
      </c>
      <c r="J67" s="5">
        <v>64.204999999999998</v>
      </c>
      <c r="K67" s="5">
        <v>17.4221</v>
      </c>
      <c r="L67" s="5">
        <v>1.91076</v>
      </c>
      <c r="M67">
        <f t="shared" si="15"/>
        <v>466.18700000000001</v>
      </c>
      <c r="N67">
        <f t="shared" si="0"/>
        <v>66.598142857142861</v>
      </c>
      <c r="O67">
        <f t="shared" si="1"/>
        <v>35.860538461538461</v>
      </c>
      <c r="P67">
        <f t="shared" si="2"/>
        <v>337.92105263157896</v>
      </c>
      <c r="Q67">
        <f t="shared" si="3"/>
        <v>36.793696275071632</v>
      </c>
      <c r="R67">
        <f t="shared" si="4"/>
        <v>19.456060606060607</v>
      </c>
      <c r="S67">
        <f t="shared" si="5"/>
        <v>58.073666666666668</v>
      </c>
      <c r="T67">
        <f t="shared" si="6"/>
        <v>26.803230769230769</v>
      </c>
      <c r="U67">
        <f t="shared" si="7"/>
        <v>17.4221</v>
      </c>
      <c r="V67">
        <f t="shared" si="8"/>
        <v>27.296571428571426</v>
      </c>
      <c r="W67">
        <f t="shared" si="9"/>
        <v>7.3490769230769226</v>
      </c>
      <c r="X67">
        <f t="shared" si="10"/>
        <v>4.2461333333333329</v>
      </c>
      <c r="Y67">
        <f t="shared" si="11"/>
        <v>14.126878787878788</v>
      </c>
      <c r="Z67">
        <f t="shared" si="12"/>
        <v>3.2841432225063936</v>
      </c>
      <c r="AA67">
        <f t="shared" si="13"/>
        <v>7.9191363636363628</v>
      </c>
      <c r="AB67">
        <f t="shared" si="14"/>
        <v>0.41448156182212581</v>
      </c>
    </row>
    <row r="68" spans="7:28">
      <c r="G68" s="3" t="s">
        <v>99</v>
      </c>
      <c r="H68" s="4">
        <v>19.072939141334224</v>
      </c>
      <c r="I68" s="3">
        <v>555.76800000000003</v>
      </c>
      <c r="J68" s="3">
        <v>59.966999999999999</v>
      </c>
      <c r="K68" s="3">
        <v>25.226400000000002</v>
      </c>
      <c r="L68" s="3">
        <v>1.35107</v>
      </c>
      <c r="M68">
        <f t="shared" si="15"/>
        <v>555.76800000000003</v>
      </c>
      <c r="N68">
        <f t="shared" si="0"/>
        <v>79.395428571428582</v>
      </c>
      <c r="O68">
        <f t="shared" si="1"/>
        <v>42.751384615384616</v>
      </c>
      <c r="P68">
        <f t="shared" si="2"/>
        <v>315.61578947368417</v>
      </c>
      <c r="Q68">
        <f t="shared" si="3"/>
        <v>34.365042979942693</v>
      </c>
      <c r="R68">
        <f t="shared" si="4"/>
        <v>18.171818181818182</v>
      </c>
      <c r="S68">
        <f t="shared" si="5"/>
        <v>84.088000000000008</v>
      </c>
      <c r="T68">
        <f t="shared" si="6"/>
        <v>38.809846153846152</v>
      </c>
      <c r="U68">
        <f t="shared" si="7"/>
        <v>25.226400000000002</v>
      </c>
      <c r="V68">
        <f t="shared" si="8"/>
        <v>19.300999999999998</v>
      </c>
      <c r="W68">
        <f t="shared" si="9"/>
        <v>5.196423076923077</v>
      </c>
      <c r="X68">
        <f t="shared" si="10"/>
        <v>3.0023777777777778</v>
      </c>
      <c r="Y68">
        <f t="shared" si="11"/>
        <v>16.841454545454546</v>
      </c>
      <c r="Z68">
        <f t="shared" si="12"/>
        <v>3.0673657289002554</v>
      </c>
      <c r="AA68">
        <f t="shared" si="13"/>
        <v>11.466545454545454</v>
      </c>
      <c r="AB68">
        <f t="shared" si="14"/>
        <v>0.29307375271149672</v>
      </c>
    </row>
    <row r="69" spans="7:28">
      <c r="G69" s="6" t="s">
        <v>100</v>
      </c>
      <c r="H69" s="4">
        <v>18.752124930376848</v>
      </c>
      <c r="I69" s="6">
        <v>470.35599999999999</v>
      </c>
      <c r="J69" s="6">
        <v>72.096500000000006</v>
      </c>
      <c r="K69" s="6">
        <v>16.169699999999999</v>
      </c>
      <c r="L69" s="6">
        <v>1.8048299999999999</v>
      </c>
      <c r="M69">
        <f t="shared" si="15"/>
        <v>470.35599999999999</v>
      </c>
      <c r="N69">
        <f t="shared" si="0"/>
        <v>67.193714285714279</v>
      </c>
      <c r="O69">
        <f t="shared" si="1"/>
        <v>36.181230769230766</v>
      </c>
      <c r="P69">
        <f t="shared" si="2"/>
        <v>379.45526315789476</v>
      </c>
      <c r="Q69">
        <f t="shared" si="3"/>
        <v>41.316045845272214</v>
      </c>
      <c r="R69">
        <f t="shared" si="4"/>
        <v>21.847424242424246</v>
      </c>
      <c r="S69">
        <f t="shared" si="5"/>
        <v>53.899000000000001</v>
      </c>
      <c r="T69">
        <f t="shared" si="6"/>
        <v>24.876461538461538</v>
      </c>
      <c r="U69">
        <f t="shared" si="7"/>
        <v>16.169699999999999</v>
      </c>
      <c r="V69">
        <f t="shared" si="8"/>
        <v>25.783285714285711</v>
      </c>
      <c r="W69">
        <f t="shared" si="9"/>
        <v>6.9416538461538453</v>
      </c>
      <c r="X69">
        <f t="shared" si="10"/>
        <v>4.0107333333333335</v>
      </c>
      <c r="Y69">
        <f t="shared" si="11"/>
        <v>14.253212121212121</v>
      </c>
      <c r="Z69">
        <f t="shared" si="12"/>
        <v>3.6878005115089514</v>
      </c>
      <c r="AA69">
        <f t="shared" si="13"/>
        <v>7.3498636363636356</v>
      </c>
      <c r="AB69">
        <f t="shared" si="14"/>
        <v>0.39150325379609541</v>
      </c>
    </row>
    <row r="70" spans="7:28">
      <c r="G70" s="6" t="s">
        <v>101</v>
      </c>
      <c r="H70" s="4">
        <v>18.587715988221571</v>
      </c>
      <c r="I70" s="6">
        <v>470.24400000000003</v>
      </c>
      <c r="J70" s="6">
        <v>45.596699999999998</v>
      </c>
      <c r="K70" s="6">
        <v>16.718599999999999</v>
      </c>
      <c r="L70" s="6">
        <v>9.6751400000000005E-3</v>
      </c>
      <c r="M70">
        <f t="shared" si="15"/>
        <v>470.24400000000003</v>
      </c>
      <c r="N70">
        <f t="shared" si="0"/>
        <v>67.177714285714288</v>
      </c>
      <c r="O70">
        <f t="shared" si="1"/>
        <v>36.172615384615384</v>
      </c>
      <c r="P70">
        <f t="shared" si="2"/>
        <v>239.98263157894735</v>
      </c>
      <c r="Q70">
        <f t="shared" si="3"/>
        <v>26.129914040114613</v>
      </c>
      <c r="R70">
        <f t="shared" si="4"/>
        <v>13.817181818181819</v>
      </c>
      <c r="S70">
        <f t="shared" si="5"/>
        <v>55.728666666666662</v>
      </c>
      <c r="T70">
        <f t="shared" si="6"/>
        <v>25.720923076923075</v>
      </c>
      <c r="U70">
        <f t="shared" si="7"/>
        <v>16.718599999999999</v>
      </c>
      <c r="V70">
        <f t="shared" si="8"/>
        <v>0.13821628571428571</v>
      </c>
      <c r="W70">
        <f t="shared" si="9"/>
        <v>3.7212076923076924E-2</v>
      </c>
      <c r="X70">
        <f t="shared" si="10"/>
        <v>2.1500311111111111E-2</v>
      </c>
      <c r="Y70">
        <f t="shared" si="11"/>
        <v>14.249818181818183</v>
      </c>
      <c r="Z70">
        <f t="shared" si="12"/>
        <v>2.3323120204603578</v>
      </c>
      <c r="AA70">
        <f t="shared" si="13"/>
        <v>7.599363636363635</v>
      </c>
      <c r="AB70">
        <f t="shared" si="14"/>
        <v>2.0987288503253798E-3</v>
      </c>
    </row>
    <row r="71" spans="7:28">
      <c r="G71" s="5" t="s">
        <v>102</v>
      </c>
      <c r="H71" s="4">
        <v>21.276903892396263</v>
      </c>
      <c r="I71" s="5">
        <v>687.98299999999995</v>
      </c>
      <c r="J71" s="5">
        <v>100.167</v>
      </c>
      <c r="K71" s="5">
        <v>25.999600000000001</v>
      </c>
      <c r="L71" s="5">
        <v>3.0225300000000002</v>
      </c>
      <c r="M71">
        <f t="shared" si="15"/>
        <v>687.98299999999995</v>
      </c>
      <c r="N71">
        <f t="shared" si="0"/>
        <v>98.283285714285711</v>
      </c>
      <c r="O71">
        <f t="shared" si="1"/>
        <v>52.921769230769229</v>
      </c>
      <c r="P71">
        <f t="shared" si="2"/>
        <v>527.19473684210527</v>
      </c>
      <c r="Q71">
        <f t="shared" si="3"/>
        <v>57.40229226361032</v>
      </c>
      <c r="R71">
        <f t="shared" si="4"/>
        <v>30.353636363636365</v>
      </c>
      <c r="S71">
        <f t="shared" si="5"/>
        <v>86.665333333333336</v>
      </c>
      <c r="T71">
        <f t="shared" si="6"/>
        <v>39.999384615384614</v>
      </c>
      <c r="U71">
        <f t="shared" si="7"/>
        <v>25.999600000000001</v>
      </c>
      <c r="V71">
        <f t="shared" si="8"/>
        <v>43.178999999999995</v>
      </c>
      <c r="W71">
        <f t="shared" si="9"/>
        <v>11.625115384615384</v>
      </c>
      <c r="X71">
        <f t="shared" si="10"/>
        <v>6.7167333333333339</v>
      </c>
      <c r="Y71">
        <f t="shared" si="11"/>
        <v>20.847969696969695</v>
      </c>
      <c r="Z71">
        <f t="shared" si="12"/>
        <v>5.1236317135549871</v>
      </c>
      <c r="AA71">
        <f t="shared" si="13"/>
        <v>11.818</v>
      </c>
      <c r="AB71">
        <f t="shared" si="14"/>
        <v>0.65564642082429503</v>
      </c>
    </row>
    <row r="72" spans="7:28">
      <c r="G72" s="5" t="s">
        <v>103</v>
      </c>
      <c r="H72" s="4">
        <v>18.961152142868606</v>
      </c>
      <c r="I72" s="5">
        <v>517.86099999999999</v>
      </c>
      <c r="J72" s="5">
        <v>64.575599999999994</v>
      </c>
      <c r="K72" s="5">
        <v>27.516400000000001</v>
      </c>
      <c r="L72" s="5">
        <v>0.65958300000000003</v>
      </c>
      <c r="M72">
        <f t="shared" si="15"/>
        <v>517.86099999999999</v>
      </c>
      <c r="N72">
        <f t="shared" si="0"/>
        <v>73.980142857142852</v>
      </c>
      <c r="O72">
        <f t="shared" si="1"/>
        <v>39.835461538461537</v>
      </c>
      <c r="P72">
        <f t="shared" si="2"/>
        <v>339.87157894736839</v>
      </c>
      <c r="Q72">
        <f t="shared" si="3"/>
        <v>37.006074498567337</v>
      </c>
      <c r="R72">
        <f t="shared" si="4"/>
        <v>19.568363636363635</v>
      </c>
      <c r="S72">
        <f t="shared" si="5"/>
        <v>91.721333333333334</v>
      </c>
      <c r="T72">
        <f t="shared" si="6"/>
        <v>42.332923076923073</v>
      </c>
      <c r="U72">
        <f t="shared" si="7"/>
        <v>27.516400000000001</v>
      </c>
      <c r="V72">
        <f t="shared" si="8"/>
        <v>9.4226142857142854</v>
      </c>
      <c r="W72">
        <f t="shared" si="9"/>
        <v>2.5368576923076924</v>
      </c>
      <c r="X72">
        <f t="shared" si="10"/>
        <v>1.46574</v>
      </c>
      <c r="Y72">
        <f t="shared" si="11"/>
        <v>15.692757575757575</v>
      </c>
      <c r="Z72">
        <f t="shared" si="12"/>
        <v>3.3030997442455239</v>
      </c>
      <c r="AA72">
        <f t="shared" si="13"/>
        <v>12.507454545454545</v>
      </c>
      <c r="AB72">
        <f t="shared" si="14"/>
        <v>0.1430765726681128</v>
      </c>
    </row>
    <row r="73" spans="7:28">
      <c r="G73" s="5" t="s">
        <v>104</v>
      </c>
      <c r="H73" s="4">
        <v>20.348736639389671</v>
      </c>
      <c r="I73" s="5">
        <v>465.52</v>
      </c>
      <c r="J73" s="5">
        <v>59.787500000000001</v>
      </c>
      <c r="K73" s="5">
        <v>18.580400000000001</v>
      </c>
      <c r="L73" s="5">
        <v>1.9809099999999999</v>
      </c>
      <c r="M73">
        <f t="shared" si="15"/>
        <v>465.52</v>
      </c>
      <c r="N73">
        <f t="shared" si="0"/>
        <v>66.502857142857138</v>
      </c>
      <c r="O73">
        <f t="shared" si="1"/>
        <v>35.809230769230766</v>
      </c>
      <c r="P73">
        <f t="shared" si="2"/>
        <v>314.67105263157896</v>
      </c>
      <c r="Q73">
        <f t="shared" si="3"/>
        <v>34.262177650429805</v>
      </c>
      <c r="R73">
        <f t="shared" si="4"/>
        <v>18.117424242424242</v>
      </c>
      <c r="S73">
        <f t="shared" si="5"/>
        <v>61.934666666666672</v>
      </c>
      <c r="T73">
        <f t="shared" si="6"/>
        <v>28.585230769230769</v>
      </c>
      <c r="U73">
        <f t="shared" si="7"/>
        <v>18.580400000000001</v>
      </c>
      <c r="V73">
        <f t="shared" si="8"/>
        <v>28.298714285714283</v>
      </c>
      <c r="W73">
        <f t="shared" si="9"/>
        <v>7.6188846153846148</v>
      </c>
      <c r="X73">
        <f t="shared" si="10"/>
        <v>4.4020222222222216</v>
      </c>
      <c r="Y73">
        <f t="shared" si="11"/>
        <v>14.106666666666666</v>
      </c>
      <c r="Z73">
        <f t="shared" si="12"/>
        <v>3.0581841432225065</v>
      </c>
      <c r="AA73">
        <f t="shared" si="13"/>
        <v>8.4456363636363641</v>
      </c>
      <c r="AB73">
        <f t="shared" si="14"/>
        <v>0.42969848156182211</v>
      </c>
    </row>
    <row r="74" spans="7:28">
      <c r="G74" s="3" t="s">
        <v>105</v>
      </c>
      <c r="H74" s="4">
        <v>19.945222036758505</v>
      </c>
      <c r="I74" s="3">
        <v>559.37599999999998</v>
      </c>
      <c r="J74" s="3">
        <v>53.011099999999999</v>
      </c>
      <c r="K74" s="3">
        <v>21.913499999999999</v>
      </c>
      <c r="L74" s="3">
        <v>1.3310299999999999</v>
      </c>
      <c r="M74">
        <f t="shared" si="15"/>
        <v>559.37599999999998</v>
      </c>
      <c r="N74">
        <f t="shared" si="0"/>
        <v>79.910857142857139</v>
      </c>
      <c r="O74">
        <f t="shared" si="1"/>
        <v>43.028923076923078</v>
      </c>
      <c r="P74">
        <f t="shared" si="2"/>
        <v>279.00578947368422</v>
      </c>
      <c r="Q74">
        <f t="shared" si="3"/>
        <v>30.378853868194845</v>
      </c>
      <c r="R74">
        <f t="shared" si="4"/>
        <v>16.063969696969696</v>
      </c>
      <c r="S74">
        <f t="shared" si="5"/>
        <v>73.045000000000002</v>
      </c>
      <c r="T74">
        <f t="shared" si="6"/>
        <v>33.713076923076919</v>
      </c>
      <c r="U74">
        <f t="shared" si="7"/>
        <v>21.913499999999999</v>
      </c>
      <c r="V74">
        <f t="shared" si="8"/>
        <v>19.014714285714284</v>
      </c>
      <c r="W74">
        <f t="shared" si="9"/>
        <v>5.1193461538461538</v>
      </c>
      <c r="X74">
        <f t="shared" si="10"/>
        <v>2.9578444444444441</v>
      </c>
      <c r="Y74">
        <f t="shared" si="11"/>
        <v>16.950787878787878</v>
      </c>
      <c r="Z74">
        <f t="shared" si="12"/>
        <v>2.7115652173913043</v>
      </c>
      <c r="AA74">
        <f t="shared" si="13"/>
        <v>9.9606818181818166</v>
      </c>
      <c r="AB74">
        <f t="shared" si="14"/>
        <v>0.28872668112798261</v>
      </c>
    </row>
    <row r="75" spans="7:28">
      <c r="G75" s="3" t="s">
        <v>106</v>
      </c>
      <c r="H75" s="4">
        <v>16.97606431550367</v>
      </c>
      <c r="I75" s="3">
        <v>459.363</v>
      </c>
      <c r="J75" s="3">
        <v>37.499600000000001</v>
      </c>
      <c r="K75" s="3">
        <v>23.291</v>
      </c>
      <c r="L75" t="s">
        <v>168</v>
      </c>
      <c r="M75">
        <f t="shared" si="15"/>
        <v>459.363</v>
      </c>
      <c r="N75">
        <f t="shared" si="0"/>
        <v>65.623285714285714</v>
      </c>
      <c r="O75">
        <f t="shared" si="1"/>
        <v>35.335615384615387</v>
      </c>
      <c r="P75">
        <f t="shared" si="2"/>
        <v>197.36631578947367</v>
      </c>
      <c r="Q75">
        <f t="shared" si="3"/>
        <v>21.489742120343841</v>
      </c>
      <c r="R75">
        <f t="shared" si="4"/>
        <v>11.363515151515152</v>
      </c>
      <c r="S75">
        <f t="shared" si="5"/>
        <v>77.63666666666667</v>
      </c>
      <c r="T75">
        <f t="shared" si="6"/>
        <v>35.832307692307694</v>
      </c>
      <c r="U75">
        <f t="shared" si="7"/>
        <v>23.291</v>
      </c>
      <c r="V75" t="e">
        <f t="shared" si="8"/>
        <v>#VALUE!</v>
      </c>
      <c r="W75" t="e">
        <f t="shared" si="9"/>
        <v>#VALUE!</v>
      </c>
      <c r="X75" t="e">
        <f t="shared" si="10"/>
        <v>#VALUE!</v>
      </c>
      <c r="Y75">
        <f t="shared" si="11"/>
        <v>13.920090909090909</v>
      </c>
      <c r="Z75">
        <f t="shared" si="12"/>
        <v>1.9181381074168797</v>
      </c>
      <c r="AA75">
        <f t="shared" si="13"/>
        <v>10.586818181818181</v>
      </c>
      <c r="AB75" t="e">
        <f t="shared" si="14"/>
        <v>#VALUE!</v>
      </c>
    </row>
    <row r="76" spans="7:28">
      <c r="G76" s="5" t="s">
        <v>107</v>
      </c>
      <c r="H76" s="4">
        <v>19.658766545483427</v>
      </c>
      <c r="I76" s="5">
        <v>405.47899999999998</v>
      </c>
      <c r="J76" s="5">
        <v>117.45099999999999</v>
      </c>
      <c r="K76" s="5">
        <v>18.641100000000002</v>
      </c>
      <c r="L76" s="5">
        <v>2.5526</v>
      </c>
      <c r="M76">
        <f t="shared" si="15"/>
        <v>405.47899999999998</v>
      </c>
      <c r="N76">
        <f t="shared" si="0"/>
        <v>57.925571428571423</v>
      </c>
      <c r="O76">
        <f t="shared" si="1"/>
        <v>31.190692307692306</v>
      </c>
      <c r="P76">
        <f t="shared" si="2"/>
        <v>618.16315789473686</v>
      </c>
      <c r="Q76">
        <f t="shared" si="3"/>
        <v>67.307163323782234</v>
      </c>
      <c r="R76">
        <f t="shared" si="4"/>
        <v>35.591212121212124</v>
      </c>
      <c r="S76">
        <f t="shared" si="5"/>
        <v>62.137000000000008</v>
      </c>
      <c r="T76">
        <f t="shared" si="6"/>
        <v>28.678615384615387</v>
      </c>
      <c r="U76">
        <f t="shared" si="7"/>
        <v>18.641100000000002</v>
      </c>
      <c r="V76">
        <f t="shared" si="8"/>
        <v>36.465714285714284</v>
      </c>
      <c r="W76">
        <f t="shared" si="9"/>
        <v>9.8176923076923082</v>
      </c>
      <c r="X76">
        <f t="shared" si="10"/>
        <v>5.6724444444444444</v>
      </c>
      <c r="Y76">
        <f t="shared" si="11"/>
        <v>12.287242424242423</v>
      </c>
      <c r="Z76">
        <f t="shared" si="12"/>
        <v>6.0077237851662399</v>
      </c>
      <c r="AA76">
        <f t="shared" si="13"/>
        <v>8.4732272727272733</v>
      </c>
      <c r="AB76">
        <f t="shared" si="14"/>
        <v>0.55370932754880686</v>
      </c>
    </row>
    <row r="77" spans="7:28">
      <c r="G77" s="5" t="s">
        <v>108</v>
      </c>
      <c r="H77" s="4">
        <v>19.506821741653606</v>
      </c>
      <c r="I77" s="5">
        <v>413.70699999999999</v>
      </c>
      <c r="J77" s="5">
        <v>101.33799999999999</v>
      </c>
      <c r="K77" s="5">
        <v>18.7346</v>
      </c>
      <c r="L77" s="5">
        <v>1.8784099999999999</v>
      </c>
      <c r="M77">
        <f t="shared" si="15"/>
        <v>413.70699999999999</v>
      </c>
      <c r="N77">
        <f t="shared" si="0"/>
        <v>59.100999999999999</v>
      </c>
      <c r="O77">
        <f t="shared" si="1"/>
        <v>31.823615384615383</v>
      </c>
      <c r="P77">
        <f t="shared" si="2"/>
        <v>533.35789473684201</v>
      </c>
      <c r="Q77">
        <f t="shared" si="3"/>
        <v>58.073352435530083</v>
      </c>
      <c r="R77">
        <f t="shared" si="4"/>
        <v>30.708484848484847</v>
      </c>
      <c r="S77">
        <f t="shared" si="5"/>
        <v>62.448666666666668</v>
      </c>
      <c r="T77">
        <f t="shared" si="6"/>
        <v>28.822461538461539</v>
      </c>
      <c r="U77">
        <f t="shared" si="7"/>
        <v>18.7346</v>
      </c>
      <c r="V77">
        <f t="shared" si="8"/>
        <v>26.834428571428568</v>
      </c>
      <c r="W77">
        <f t="shared" si="9"/>
        <v>7.2246538461538456</v>
      </c>
      <c r="X77">
        <f t="shared" si="10"/>
        <v>4.1742444444444438</v>
      </c>
      <c r="Y77">
        <f t="shared" si="11"/>
        <v>12.536575757575758</v>
      </c>
      <c r="Z77">
        <f t="shared" si="12"/>
        <v>5.1835294117647051</v>
      </c>
      <c r="AA77">
        <f t="shared" si="13"/>
        <v>8.5157272727272719</v>
      </c>
      <c r="AB77">
        <f t="shared" si="14"/>
        <v>0.40746420824295004</v>
      </c>
    </row>
    <row r="78" spans="7:28">
      <c r="G78" s="5" t="s">
        <v>109</v>
      </c>
      <c r="H78" s="4">
        <v>18.841038294115847</v>
      </c>
      <c r="I78" s="5">
        <v>462.35199999999998</v>
      </c>
      <c r="J78" s="5">
        <v>112.11</v>
      </c>
      <c r="K78" s="5">
        <v>21.396100000000001</v>
      </c>
      <c r="L78" s="5">
        <v>2.1968700000000001</v>
      </c>
      <c r="M78">
        <f t="shared" si="15"/>
        <v>462.35199999999998</v>
      </c>
      <c r="N78">
        <f t="shared" si="0"/>
        <v>66.050285714285707</v>
      </c>
      <c r="O78">
        <f t="shared" si="1"/>
        <v>35.565538461538459</v>
      </c>
      <c r="P78">
        <f t="shared" si="2"/>
        <v>590.0526315789474</v>
      </c>
      <c r="Q78">
        <f t="shared" si="3"/>
        <v>64.246418338108882</v>
      </c>
      <c r="R78">
        <f t="shared" si="4"/>
        <v>33.972727272727276</v>
      </c>
      <c r="S78">
        <f t="shared" si="5"/>
        <v>71.320333333333338</v>
      </c>
      <c r="T78">
        <f t="shared" si="6"/>
        <v>32.91707692307692</v>
      </c>
      <c r="U78">
        <f t="shared" si="7"/>
        <v>21.396100000000001</v>
      </c>
      <c r="V78">
        <f t="shared" si="8"/>
        <v>31.383857142857142</v>
      </c>
      <c r="W78">
        <f t="shared" si="9"/>
        <v>8.4495000000000005</v>
      </c>
      <c r="X78">
        <f t="shared" si="10"/>
        <v>4.8819333333333335</v>
      </c>
      <c r="Y78">
        <f t="shared" si="11"/>
        <v>14.010666666666665</v>
      </c>
      <c r="Z78">
        <f t="shared" si="12"/>
        <v>5.7345268542199488</v>
      </c>
      <c r="AA78">
        <f t="shared" si="13"/>
        <v>9.7255000000000003</v>
      </c>
      <c r="AB78">
        <f t="shared" si="14"/>
        <v>0.47654446854663773</v>
      </c>
    </row>
    <row r="79" spans="7:28">
      <c r="G79" s="5" t="s">
        <v>110</v>
      </c>
      <c r="H79" s="4">
        <v>19.67200248458909</v>
      </c>
      <c r="I79" s="5">
        <v>599.59100000000001</v>
      </c>
      <c r="J79" s="5">
        <v>95.389799999999994</v>
      </c>
      <c r="K79" s="5">
        <v>32.754600000000003</v>
      </c>
      <c r="L79" s="5">
        <v>0.68758699999999995</v>
      </c>
      <c r="M79">
        <f t="shared" si="15"/>
        <v>599.59100000000001</v>
      </c>
      <c r="N79">
        <f t="shared" si="0"/>
        <v>85.655857142857144</v>
      </c>
      <c r="O79">
        <f t="shared" si="1"/>
        <v>46.122384615384618</v>
      </c>
      <c r="P79">
        <f t="shared" si="2"/>
        <v>502.0515789473684</v>
      </c>
      <c r="Q79">
        <f t="shared" si="3"/>
        <v>54.66464183381089</v>
      </c>
      <c r="R79">
        <f t="shared" si="4"/>
        <v>28.905999999999999</v>
      </c>
      <c r="S79">
        <f t="shared" si="5"/>
        <v>109.18200000000002</v>
      </c>
      <c r="T79">
        <f t="shared" si="6"/>
        <v>50.39169230769231</v>
      </c>
      <c r="U79">
        <f t="shared" si="7"/>
        <v>32.754600000000003</v>
      </c>
      <c r="V79">
        <f t="shared" si="8"/>
        <v>9.8226714285714269</v>
      </c>
      <c r="W79">
        <f t="shared" si="9"/>
        <v>2.6445653846153845</v>
      </c>
      <c r="X79">
        <f t="shared" si="10"/>
        <v>1.5279711111111109</v>
      </c>
      <c r="Y79">
        <f t="shared" si="11"/>
        <v>18.169424242424242</v>
      </c>
      <c r="Z79">
        <f t="shared" si="12"/>
        <v>4.8792736572890023</v>
      </c>
      <c r="AA79">
        <f t="shared" si="13"/>
        <v>14.888454545454547</v>
      </c>
      <c r="AB79">
        <f t="shared" si="14"/>
        <v>0.1491511930585683</v>
      </c>
    </row>
    <row r="80" spans="7:28">
      <c r="G80" s="3" t="s">
        <v>111</v>
      </c>
      <c r="H80" s="4">
        <v>18.808683164629979</v>
      </c>
      <c r="I80" s="3">
        <v>519.48699999999997</v>
      </c>
      <c r="J80" s="3">
        <v>53.740099999999998</v>
      </c>
      <c r="K80" s="3">
        <v>24.9283</v>
      </c>
      <c r="L80" s="3">
        <v>0.161993</v>
      </c>
      <c r="M80">
        <f t="shared" si="15"/>
        <v>519.48699999999997</v>
      </c>
      <c r="N80">
        <f t="shared" si="0"/>
        <v>74.212428571428561</v>
      </c>
      <c r="O80">
        <f t="shared" si="1"/>
        <v>39.960538461538462</v>
      </c>
      <c r="P80">
        <f t="shared" si="2"/>
        <v>282.84263157894736</v>
      </c>
      <c r="Q80">
        <f t="shared" si="3"/>
        <v>30.796618911174786</v>
      </c>
      <c r="R80">
        <f t="shared" si="4"/>
        <v>16.284878787878789</v>
      </c>
      <c r="S80">
        <f t="shared" si="5"/>
        <v>83.094333333333338</v>
      </c>
      <c r="T80">
        <f t="shared" si="6"/>
        <v>38.351230769230767</v>
      </c>
      <c r="U80">
        <f t="shared" si="7"/>
        <v>24.9283</v>
      </c>
      <c r="V80">
        <f t="shared" si="8"/>
        <v>2.3141857142857138</v>
      </c>
      <c r="W80">
        <f t="shared" si="9"/>
        <v>0.62304999999999999</v>
      </c>
      <c r="X80">
        <f t="shared" si="10"/>
        <v>0.35998444444444444</v>
      </c>
      <c r="Y80">
        <f t="shared" si="11"/>
        <v>15.742030303030303</v>
      </c>
      <c r="Z80">
        <f t="shared" si="12"/>
        <v>2.748854219948849</v>
      </c>
      <c r="AA80">
        <f t="shared" si="13"/>
        <v>11.331045454545453</v>
      </c>
      <c r="AB80">
        <f t="shared" si="14"/>
        <v>3.5139479392624726E-2</v>
      </c>
    </row>
    <row r="81" spans="7:28">
      <c r="G81" s="3" t="s">
        <v>112</v>
      </c>
      <c r="H81" s="4">
        <v>16.62113894776434</v>
      </c>
      <c r="I81" s="3">
        <v>499.09199999999998</v>
      </c>
      <c r="J81" s="3">
        <v>81.027299999999997</v>
      </c>
      <c r="K81" s="3">
        <v>22.070399999999999</v>
      </c>
      <c r="L81" t="s">
        <v>169</v>
      </c>
      <c r="M81">
        <f t="shared" si="15"/>
        <v>499.09199999999998</v>
      </c>
      <c r="N81">
        <f t="shared" si="0"/>
        <v>71.298857142857145</v>
      </c>
      <c r="O81">
        <f t="shared" si="1"/>
        <v>38.39169230769231</v>
      </c>
      <c r="P81">
        <f t="shared" si="2"/>
        <v>426.45947368421048</v>
      </c>
      <c r="Q81">
        <f t="shared" si="3"/>
        <v>46.433982808022925</v>
      </c>
      <c r="R81">
        <f t="shared" si="4"/>
        <v>24.553727272727272</v>
      </c>
      <c r="S81">
        <f t="shared" si="5"/>
        <v>73.567999999999998</v>
      </c>
      <c r="T81">
        <f t="shared" si="6"/>
        <v>33.954461538461537</v>
      </c>
      <c r="U81">
        <f t="shared" si="7"/>
        <v>22.070399999999999</v>
      </c>
      <c r="V81" t="e">
        <f t="shared" si="8"/>
        <v>#VALUE!</v>
      </c>
      <c r="W81" t="e">
        <f t="shared" si="9"/>
        <v>#VALUE!</v>
      </c>
      <c r="X81" t="e">
        <f t="shared" si="10"/>
        <v>#VALUE!</v>
      </c>
      <c r="Y81">
        <f t="shared" si="11"/>
        <v>15.123999999999999</v>
      </c>
      <c r="Z81">
        <f t="shared" si="12"/>
        <v>4.1446189258312014</v>
      </c>
      <c r="AA81">
        <f t="shared" si="13"/>
        <v>10.031999999999998</v>
      </c>
      <c r="AB81" t="e">
        <f t="shared" si="14"/>
        <v>#VALUE!</v>
      </c>
    </row>
    <row r="82" spans="7:28">
      <c r="G82" s="3" t="s">
        <v>113</v>
      </c>
      <c r="H82" s="4">
        <v>17.123662521852932</v>
      </c>
      <c r="I82" s="3">
        <v>631.57899999999995</v>
      </c>
      <c r="J82" s="3">
        <v>61.691600000000001</v>
      </c>
      <c r="K82" s="3">
        <v>40.443199999999997</v>
      </c>
      <c r="L82" s="3">
        <v>7.16643E-2</v>
      </c>
      <c r="M82">
        <f t="shared" si="15"/>
        <v>631.57899999999995</v>
      </c>
      <c r="N82">
        <f t="shared" si="0"/>
        <v>90.225571428571428</v>
      </c>
      <c r="O82">
        <f t="shared" si="1"/>
        <v>48.582999999999998</v>
      </c>
      <c r="P82">
        <f t="shared" si="2"/>
        <v>324.69263157894738</v>
      </c>
      <c r="Q82">
        <f t="shared" si="3"/>
        <v>35.353352435530091</v>
      </c>
      <c r="R82">
        <f t="shared" si="4"/>
        <v>18.694424242424244</v>
      </c>
      <c r="S82">
        <f t="shared" si="5"/>
        <v>134.81066666666666</v>
      </c>
      <c r="T82">
        <f t="shared" si="6"/>
        <v>62.220307692307685</v>
      </c>
      <c r="U82">
        <f t="shared" si="7"/>
        <v>40.443199999999997</v>
      </c>
      <c r="V82">
        <f t="shared" si="8"/>
        <v>1.0237757142857142</v>
      </c>
      <c r="W82">
        <f t="shared" si="9"/>
        <v>0.27563192307692308</v>
      </c>
      <c r="X82">
        <f t="shared" si="10"/>
        <v>0.15925400000000001</v>
      </c>
      <c r="Y82">
        <f t="shared" si="11"/>
        <v>19.138757575757573</v>
      </c>
      <c r="Z82">
        <f t="shared" si="12"/>
        <v>3.1555805626598463</v>
      </c>
      <c r="AA82">
        <f t="shared" si="13"/>
        <v>18.383272727272725</v>
      </c>
      <c r="AB82">
        <f t="shared" si="14"/>
        <v>1.5545401301518437E-2</v>
      </c>
    </row>
    <row r="83" spans="7:28">
      <c r="M83" s="2" t="s">
        <v>235</v>
      </c>
      <c r="N83" s="2" t="s">
        <v>236</v>
      </c>
      <c r="O83" s="2" t="s">
        <v>237</v>
      </c>
      <c r="P83" s="2" t="s">
        <v>239</v>
      </c>
      <c r="Q83" s="2" t="s">
        <v>240</v>
      </c>
      <c r="R83" s="2" t="s">
        <v>241</v>
      </c>
      <c r="S83" s="2" t="s">
        <v>242</v>
      </c>
      <c r="T83" s="2" t="s">
        <v>243</v>
      </c>
      <c r="U83" s="2" t="s">
        <v>244</v>
      </c>
      <c r="V83" s="2" t="s">
        <v>245</v>
      </c>
      <c r="W83" s="2" t="s">
        <v>246</v>
      </c>
      <c r="X83" s="2" t="s">
        <v>247</v>
      </c>
      <c r="Y83" s="2" t="s">
        <v>248</v>
      </c>
      <c r="Z83" s="2" t="s">
        <v>249</v>
      </c>
      <c r="AA83" s="2" t="s">
        <v>250</v>
      </c>
      <c r="AB83" s="2" t="s">
        <v>251</v>
      </c>
    </row>
    <row r="84" spans="7:28">
      <c r="L84" t="s">
        <v>252</v>
      </c>
      <c r="M84">
        <f>AVERAGE(M39:M82)</f>
        <v>504.79375000000005</v>
      </c>
      <c r="N84">
        <f t="shared" ref="N84:AA84" si="16">AVERAGE(N39:N82)</f>
        <v>72.113392857142856</v>
      </c>
      <c r="O84">
        <f t="shared" si="16"/>
        <v>38.830288461538458</v>
      </c>
      <c r="P84">
        <f t="shared" si="16"/>
        <v>324.24388755980857</v>
      </c>
      <c r="Q84">
        <f t="shared" si="16"/>
        <v>35.304492055222724</v>
      </c>
      <c r="R84">
        <f t="shared" si="16"/>
        <v>18.668587465564741</v>
      </c>
      <c r="S84">
        <f t="shared" si="16"/>
        <v>75.121166666666682</v>
      </c>
      <c r="T84">
        <f t="shared" si="16"/>
        <v>34.671307692307693</v>
      </c>
      <c r="U84">
        <f t="shared" si="16"/>
        <v>22.536350000000002</v>
      </c>
      <c r="V84">
        <f>AVERAGE(V39:V41,V43,V45:V59,V61:V63,V66:V74,V76:V80,V82)</f>
        <v>14.398671444015445</v>
      </c>
      <c r="W84">
        <f t="shared" ref="W84:X84" si="17">AVERAGE(W39:W41,W43,W45:W59,W61:W63,W66:W74,W76:W80,W82)</f>
        <v>3.8765653887733897</v>
      </c>
      <c r="X84">
        <f t="shared" si="17"/>
        <v>2.2397933357357358</v>
      </c>
      <c r="Y84">
        <f t="shared" si="16"/>
        <v>15.296780303030305</v>
      </c>
      <c r="Z84">
        <f t="shared" si="16"/>
        <v>3.1512193675889324</v>
      </c>
      <c r="AA84">
        <f t="shared" si="16"/>
        <v>10.243795454545451</v>
      </c>
      <c r="AB84">
        <f>AVERAGE(AB39:AB41,AB43,AB45:AB59,AB61:AB63,AB66:AB74,AB76:AB80,AB82)</f>
        <v>0.2186349243125989</v>
      </c>
    </row>
    <row r="86" spans="7:28">
      <c r="M86" t="s">
        <v>235</v>
      </c>
      <c r="N86" t="s">
        <v>236</v>
      </c>
      <c r="O86" t="s">
        <v>237</v>
      </c>
      <c r="P86" t="s">
        <v>239</v>
      </c>
      <c r="Q86" t="s">
        <v>240</v>
      </c>
      <c r="R86" t="s">
        <v>241</v>
      </c>
      <c r="S86" t="s">
        <v>242</v>
      </c>
      <c r="T86" t="s">
        <v>243</v>
      </c>
      <c r="U86" t="s">
        <v>244</v>
      </c>
      <c r="V86" t="s">
        <v>245</v>
      </c>
      <c r="W86" t="s">
        <v>246</v>
      </c>
      <c r="X86" t="s">
        <v>247</v>
      </c>
      <c r="Y86" t="s">
        <v>248</v>
      </c>
      <c r="Z86" t="s">
        <v>249</v>
      </c>
      <c r="AA86" t="s">
        <v>250</v>
      </c>
      <c r="AB86" t="s">
        <v>251</v>
      </c>
    </row>
    <row r="87" spans="7:28">
      <c r="L87" t="s">
        <v>252</v>
      </c>
      <c r="M87">
        <v>504.79375000000005</v>
      </c>
      <c r="N87">
        <v>72.113392857142856</v>
      </c>
      <c r="O87">
        <v>38.830288461538458</v>
      </c>
      <c r="P87">
        <v>324.24388755980857</v>
      </c>
      <c r="Q87">
        <v>35.304492055222724</v>
      </c>
      <c r="R87">
        <v>18.668587465564741</v>
      </c>
      <c r="S87">
        <v>75.121166666666682</v>
      </c>
      <c r="T87">
        <v>34.671307692307693</v>
      </c>
      <c r="U87">
        <v>22.536350000000002</v>
      </c>
      <c r="V87">
        <v>14.398671444015445</v>
      </c>
      <c r="W87">
        <v>3.8765653887733897</v>
      </c>
      <c r="X87">
        <v>2.2397933357357358</v>
      </c>
      <c r="Y87">
        <v>15.296780303030305</v>
      </c>
      <c r="Z87">
        <v>3.1512193675889324</v>
      </c>
      <c r="AA87">
        <v>10.243795454545451</v>
      </c>
      <c r="AB87">
        <v>0.2186349243125989</v>
      </c>
    </row>
    <row r="89" spans="7:28">
      <c r="M89" t="s">
        <v>252</v>
      </c>
    </row>
    <row r="90" spans="7:28">
      <c r="L90" t="s">
        <v>235</v>
      </c>
      <c r="M90">
        <v>504.79375000000005</v>
      </c>
    </row>
    <row r="91" spans="7:28">
      <c r="L91" t="s">
        <v>236</v>
      </c>
      <c r="M91">
        <v>72.113392857142856</v>
      </c>
      <c r="Q91" s="41" t="s">
        <v>257</v>
      </c>
      <c r="R91" s="41"/>
      <c r="S91" s="41"/>
      <c r="T91" s="41"/>
    </row>
    <row r="92" spans="7:28">
      <c r="L92" t="s">
        <v>237</v>
      </c>
      <c r="M92">
        <v>38.830288461538458</v>
      </c>
      <c r="P92" t="s">
        <v>229</v>
      </c>
      <c r="Q92" t="s">
        <v>253</v>
      </c>
      <c r="R92" t="s">
        <v>254</v>
      </c>
      <c r="S92" t="s">
        <v>255</v>
      </c>
      <c r="T92" t="s">
        <v>256</v>
      </c>
      <c r="V92" t="s">
        <v>229</v>
      </c>
      <c r="W92" t="s">
        <v>230</v>
      </c>
      <c r="X92" t="s">
        <v>258</v>
      </c>
      <c r="Y92" t="s">
        <v>232</v>
      </c>
      <c r="Z92" t="s">
        <v>259</v>
      </c>
    </row>
    <row r="93" spans="7:28">
      <c r="L93" t="s">
        <v>248</v>
      </c>
      <c r="M93">
        <v>15.296780303030305</v>
      </c>
      <c r="P93" t="s">
        <v>6</v>
      </c>
      <c r="Q93">
        <v>504.79375000000005</v>
      </c>
      <c r="R93">
        <v>72.113392857142856</v>
      </c>
      <c r="S93">
        <v>38.830288461538458</v>
      </c>
      <c r="T93">
        <v>15.296780303030305</v>
      </c>
      <c r="V93" t="s">
        <v>6</v>
      </c>
      <c r="W93">
        <v>1</v>
      </c>
      <c r="X93">
        <v>7</v>
      </c>
      <c r="Y93">
        <v>13</v>
      </c>
      <c r="Z93">
        <v>33</v>
      </c>
    </row>
    <row r="94" spans="7:28">
      <c r="L94" t="s">
        <v>239</v>
      </c>
      <c r="M94">
        <v>324.24388755980857</v>
      </c>
      <c r="P94" t="s">
        <v>7</v>
      </c>
      <c r="Q94">
        <v>324.24388755980857</v>
      </c>
      <c r="R94">
        <v>35.304492055222724</v>
      </c>
      <c r="S94">
        <v>18.668587465564741</v>
      </c>
      <c r="T94">
        <v>3.1512193675889324</v>
      </c>
      <c r="V94" t="s">
        <v>7</v>
      </c>
      <c r="W94">
        <v>0.19</v>
      </c>
      <c r="X94">
        <v>1.7449999999999999</v>
      </c>
      <c r="Y94">
        <v>3.3</v>
      </c>
      <c r="Z94">
        <v>19.55</v>
      </c>
    </row>
    <row r="95" spans="7:28">
      <c r="L95" t="s">
        <v>240</v>
      </c>
      <c r="M95">
        <v>35.304492055222724</v>
      </c>
      <c r="P95" t="s">
        <v>8</v>
      </c>
      <c r="Q95">
        <v>75.121166666666682</v>
      </c>
      <c r="R95">
        <v>34.671307692307693</v>
      </c>
      <c r="S95">
        <v>22.536350000000002</v>
      </c>
      <c r="T95">
        <v>10.243795454545451</v>
      </c>
      <c r="V95" t="s">
        <v>8</v>
      </c>
      <c r="W95">
        <v>0.3</v>
      </c>
      <c r="X95">
        <v>0.65</v>
      </c>
      <c r="Y95">
        <v>1</v>
      </c>
      <c r="Z95">
        <v>2.2000000000000002</v>
      </c>
    </row>
    <row r="96" spans="7:28">
      <c r="L96" t="s">
        <v>241</v>
      </c>
      <c r="M96">
        <v>18.668587465564741</v>
      </c>
      <c r="P96" t="s">
        <v>165</v>
      </c>
      <c r="Q96">
        <v>14.398671444015445</v>
      </c>
      <c r="R96">
        <v>3.8765653887733897</v>
      </c>
      <c r="S96">
        <v>2.2397933357357358</v>
      </c>
      <c r="T96">
        <v>0.2186349243125989</v>
      </c>
      <c r="V96" t="s">
        <v>165</v>
      </c>
      <c r="W96">
        <v>7.0000000000000007E-2</v>
      </c>
      <c r="X96">
        <v>0.26</v>
      </c>
      <c r="Y96">
        <v>0.45</v>
      </c>
      <c r="Z96">
        <v>4.6100000000000003</v>
      </c>
    </row>
    <row r="97" spans="12:20">
      <c r="L97" t="s">
        <v>249</v>
      </c>
      <c r="M97">
        <v>3.1512193675889324</v>
      </c>
    </row>
    <row r="98" spans="12:20">
      <c r="L98" t="s">
        <v>242</v>
      </c>
      <c r="M98">
        <v>75.121166666666682</v>
      </c>
      <c r="Q98" s="41" t="s">
        <v>257</v>
      </c>
      <c r="R98" s="41"/>
      <c r="S98" s="41"/>
      <c r="T98" s="41"/>
    </row>
    <row r="99" spans="12:20">
      <c r="L99" t="s">
        <v>243</v>
      </c>
      <c r="M99">
        <v>34.671307692307693</v>
      </c>
      <c r="P99" t="s">
        <v>229</v>
      </c>
      <c r="Q99" t="s">
        <v>253</v>
      </c>
      <c r="R99" t="s">
        <v>254</v>
      </c>
      <c r="S99" t="s">
        <v>255</v>
      </c>
      <c r="T99" t="s">
        <v>256</v>
      </c>
    </row>
    <row r="100" spans="12:20">
      <c r="L100" t="s">
        <v>244</v>
      </c>
      <c r="M100">
        <v>22.536350000000002</v>
      </c>
      <c r="P100" t="s">
        <v>6</v>
      </c>
      <c r="Q100" s="14">
        <v>504.79375000000005</v>
      </c>
      <c r="R100" s="14">
        <v>72.113392857142856</v>
      </c>
      <c r="S100" s="14">
        <v>38.830288461538458</v>
      </c>
      <c r="T100" s="14">
        <v>15.296780303030305</v>
      </c>
    </row>
    <row r="101" spans="12:20">
      <c r="L101" t="s">
        <v>250</v>
      </c>
      <c r="M101">
        <v>10.243795454545451</v>
      </c>
      <c r="P101" t="s">
        <v>7</v>
      </c>
      <c r="Q101" s="14">
        <v>324.24388755980857</v>
      </c>
      <c r="R101" s="14">
        <v>35.304492055222724</v>
      </c>
      <c r="S101" s="14">
        <v>18.668587465564741</v>
      </c>
      <c r="T101" s="14">
        <v>3.1512193675889324</v>
      </c>
    </row>
    <row r="102" spans="12:20">
      <c r="L102" t="s">
        <v>245</v>
      </c>
      <c r="M102">
        <v>14.398671444015445</v>
      </c>
      <c r="P102" t="s">
        <v>8</v>
      </c>
      <c r="Q102" s="14">
        <v>75.121166666666682</v>
      </c>
      <c r="R102" s="14">
        <v>34.671307692307693</v>
      </c>
      <c r="S102" s="14">
        <v>22.536350000000002</v>
      </c>
      <c r="T102" s="14">
        <v>10.243795454545451</v>
      </c>
    </row>
    <row r="103" spans="12:20">
      <c r="L103" t="s">
        <v>246</v>
      </c>
      <c r="M103">
        <v>3.8765653887733897</v>
      </c>
      <c r="P103" t="s">
        <v>165</v>
      </c>
      <c r="Q103" s="14">
        <v>14.398671444015445</v>
      </c>
      <c r="R103" s="14">
        <v>3.8765653887733897</v>
      </c>
      <c r="S103" s="14">
        <v>2.2397933357357358</v>
      </c>
      <c r="T103" s="14">
        <v>0.2186349243125989</v>
      </c>
    </row>
    <row r="104" spans="12:20">
      <c r="L104" t="s">
        <v>247</v>
      </c>
      <c r="M104">
        <v>2.2397933357357358</v>
      </c>
    </row>
    <row r="105" spans="12:20">
      <c r="L105" t="s">
        <v>251</v>
      </c>
      <c r="M105">
        <v>0.2186349243125989</v>
      </c>
    </row>
  </sheetData>
  <mergeCells count="3">
    <mergeCell ref="A10:E15"/>
    <mergeCell ref="Q91:T91"/>
    <mergeCell ref="Q98:T98"/>
  </mergeCells>
  <conditionalFormatting sqref="G2:G82">
    <cfRule type="containsText" dxfId="44" priority="9" operator="containsText" text="Negative">
      <formula>NOT(ISERROR(SEARCH("Negative",G2)))</formula>
    </cfRule>
  </conditionalFormatting>
  <conditionalFormatting sqref="I1:L82">
    <cfRule type="containsText" dxfId="43" priority="4" operator="containsText" text="Negative">
      <formula>NOT(ISERROR(SEARCH("Negative",I1)))</formula>
    </cfRule>
  </conditionalFormatting>
  <conditionalFormatting sqref="L81">
    <cfRule type="containsText" dxfId="42" priority="3" operator="containsText" text="LOD">
      <formula>NOT(ISERROR(SEARCH("LOD",L81)))</formula>
    </cfRule>
  </conditionalFormatting>
  <conditionalFormatting sqref="M1:O1">
    <cfRule type="containsText" dxfId="41" priority="11" operator="containsText" text="Negative">
      <formula>NOT(ISERROR(SEARCH("Negative",M1)))</formula>
    </cfRule>
  </conditionalFormatting>
  <conditionalFormatting sqref="M38:AB38">
    <cfRule type="containsText" dxfId="40" priority="2" operator="containsText" text="Negative">
      <formula>NOT(ISERROR(SEARCH("Negative",M38)))</formula>
    </cfRule>
  </conditionalFormatting>
  <conditionalFormatting sqref="M83:AB83">
    <cfRule type="containsText" dxfId="39" priority="1" operator="containsText" text="Negative">
      <formula>NOT(ISERROR(SEARCH("Negative",M83)))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7769-E948-42D1-B646-9998CD208657}">
  <dimension ref="C1:BM118"/>
  <sheetViews>
    <sheetView zoomScale="70" zoomScaleNormal="70" workbookViewId="0">
      <selection activeCell="BG40" sqref="BG40"/>
    </sheetView>
  </sheetViews>
  <sheetFormatPr defaultRowHeight="14.4"/>
  <cols>
    <col min="3" max="3" width="14.6640625" customWidth="1"/>
    <col min="6" max="6" width="20.77734375" customWidth="1"/>
    <col min="7" max="7" width="26.21875" customWidth="1"/>
    <col min="13" max="13" width="21.6640625" customWidth="1"/>
    <col min="14" max="14" width="25.44140625" customWidth="1"/>
    <col min="28" max="28" width="11.109375" customWidth="1"/>
  </cols>
  <sheetData>
    <row r="1" spans="13:65">
      <c r="N1" t="s">
        <v>265</v>
      </c>
      <c r="W1" s="1" t="s">
        <v>2</v>
      </c>
      <c r="X1" s="1" t="s">
        <v>3</v>
      </c>
      <c r="Y1" s="2" t="s">
        <v>266</v>
      </c>
      <c r="AB1" s="7" t="s">
        <v>357</v>
      </c>
      <c r="AC1" s="7" t="s">
        <v>267</v>
      </c>
      <c r="AD1" s="7" t="s">
        <v>266</v>
      </c>
      <c r="AF1" s="2" t="s">
        <v>466</v>
      </c>
      <c r="AG1" s="2" t="s">
        <v>358</v>
      </c>
      <c r="AH1" s="2" t="s">
        <v>359</v>
      </c>
      <c r="AK1" t="s">
        <v>357</v>
      </c>
      <c r="AP1" s="7"/>
      <c r="AQ1" s="7"/>
      <c r="AR1" s="7" t="s">
        <v>467</v>
      </c>
      <c r="AS1" t="s">
        <v>468</v>
      </c>
      <c r="AU1" t="s">
        <v>466</v>
      </c>
      <c r="BB1" s="7" t="s">
        <v>467</v>
      </c>
      <c r="BC1" t="s">
        <v>468</v>
      </c>
      <c r="BE1" t="s">
        <v>466</v>
      </c>
      <c r="BL1" s="7" t="s">
        <v>467</v>
      </c>
      <c r="BM1" t="s">
        <v>468</v>
      </c>
    </row>
    <row r="2" spans="13:65">
      <c r="M2" t="s">
        <v>260</v>
      </c>
      <c r="N2">
        <v>0.02</v>
      </c>
      <c r="P2" t="s">
        <v>233</v>
      </c>
      <c r="W2" s="3" t="s">
        <v>22</v>
      </c>
      <c r="X2" s="4">
        <v>27.385498146468247</v>
      </c>
      <c r="Y2" s="3" t="s">
        <v>169</v>
      </c>
      <c r="Z2">
        <v>0</v>
      </c>
      <c r="AB2" t="s">
        <v>268</v>
      </c>
      <c r="AD2">
        <v>38.521999999999998</v>
      </c>
      <c r="AF2" t="s">
        <v>360</v>
      </c>
      <c r="AH2">
        <v>174.696</v>
      </c>
      <c r="AK2" s="33" t="s">
        <v>234</v>
      </c>
      <c r="AL2" s="33"/>
      <c r="AM2" s="33"/>
      <c r="AN2" s="33"/>
      <c r="AO2" s="33"/>
      <c r="AP2" t="s">
        <v>312</v>
      </c>
      <c r="AR2">
        <v>34.088999999999999</v>
      </c>
      <c r="AS2">
        <f>AR2/0.82</f>
        <v>41.571951219512194</v>
      </c>
      <c r="AU2" s="33" t="s">
        <v>234</v>
      </c>
      <c r="AV2" s="33"/>
      <c r="AW2" s="33"/>
      <c r="AX2" s="33"/>
      <c r="AY2" s="33"/>
      <c r="AZ2" s="32" t="s">
        <v>392</v>
      </c>
      <c r="BA2" s="32"/>
      <c r="BB2" s="32">
        <v>198.68299999999999</v>
      </c>
      <c r="BC2">
        <f>BB2/1.67</f>
        <v>118.97185628742515</v>
      </c>
      <c r="BE2" s="33" t="s">
        <v>234</v>
      </c>
      <c r="BF2" s="33"/>
      <c r="BG2" s="33"/>
      <c r="BH2" s="33"/>
      <c r="BI2" s="33"/>
      <c r="BJ2" s="32" t="s">
        <v>392</v>
      </c>
      <c r="BK2" s="32"/>
      <c r="BL2" s="32">
        <v>198.68299999999999</v>
      </c>
      <c r="BM2">
        <f>BL2/0.8</f>
        <v>248.35374999999999</v>
      </c>
    </row>
    <row r="3" spans="13:65">
      <c r="M3" t="s">
        <v>261</v>
      </c>
      <c r="N3">
        <v>0.01</v>
      </c>
      <c r="P3" s="33" t="s">
        <v>234</v>
      </c>
      <c r="Q3" s="33"/>
      <c r="R3" s="33"/>
      <c r="S3" s="33"/>
      <c r="T3" s="33"/>
      <c r="W3" s="5" t="s">
        <v>24</v>
      </c>
      <c r="X3" s="4">
        <v>38.781931748717746</v>
      </c>
      <c r="Y3" s="5" t="s">
        <v>169</v>
      </c>
      <c r="Z3">
        <v>0</v>
      </c>
      <c r="AB3" t="s">
        <v>269</v>
      </c>
      <c r="AD3">
        <v>46.811700000000002</v>
      </c>
      <c r="AF3" t="s">
        <v>361</v>
      </c>
      <c r="AH3">
        <v>174.63</v>
      </c>
      <c r="AK3" s="33"/>
      <c r="AL3" s="33"/>
      <c r="AM3" s="33"/>
      <c r="AN3" s="33"/>
      <c r="AO3" s="33"/>
      <c r="AP3" t="s">
        <v>313</v>
      </c>
      <c r="AR3">
        <v>35.832000000000001</v>
      </c>
      <c r="AS3">
        <f t="shared" ref="AS3:AS46" si="0">AR3/0.82</f>
        <v>43.697560975609761</v>
      </c>
      <c r="AU3" s="33"/>
      <c r="AV3" s="33"/>
      <c r="AW3" s="33"/>
      <c r="AX3" s="33"/>
      <c r="AY3" s="33"/>
      <c r="AZ3" t="s">
        <v>393</v>
      </c>
      <c r="BB3">
        <v>182.916</v>
      </c>
      <c r="BC3">
        <f t="shared" ref="BC3:BC34" si="1">BB3/1.67</f>
        <v>109.53053892215569</v>
      </c>
      <c r="BE3" s="33"/>
      <c r="BF3" s="33"/>
      <c r="BG3" s="33"/>
      <c r="BH3" s="33"/>
      <c r="BI3" s="33"/>
      <c r="BJ3" t="s">
        <v>393</v>
      </c>
      <c r="BL3">
        <v>182.916</v>
      </c>
      <c r="BM3">
        <f t="shared" ref="BM3:BM34" si="2">BL3/0.8</f>
        <v>228.64499999999998</v>
      </c>
    </row>
    <row r="4" spans="13:65">
      <c r="M4" t="s">
        <v>262</v>
      </c>
      <c r="N4">
        <v>0.44</v>
      </c>
      <c r="P4" s="33"/>
      <c r="Q4" s="33"/>
      <c r="R4" s="33"/>
      <c r="S4" s="33"/>
      <c r="T4" s="33"/>
      <c r="W4" s="3" t="s">
        <v>26</v>
      </c>
      <c r="X4" s="4">
        <v>36.666941772915408</v>
      </c>
      <c r="Y4" s="3" t="s">
        <v>169</v>
      </c>
      <c r="Z4">
        <v>0</v>
      </c>
      <c r="AB4" t="s">
        <v>270</v>
      </c>
      <c r="AD4">
        <v>36.603700000000003</v>
      </c>
      <c r="AF4" t="s">
        <v>362</v>
      </c>
      <c r="AH4">
        <v>169.952</v>
      </c>
      <c r="AK4" s="33"/>
      <c r="AL4" s="33"/>
      <c r="AM4" s="33"/>
      <c r="AN4" s="33"/>
      <c r="AO4" s="33"/>
      <c r="AP4" t="s">
        <v>314</v>
      </c>
      <c r="AR4">
        <v>41.066800000000001</v>
      </c>
      <c r="AS4">
        <f t="shared" si="0"/>
        <v>50.08146341463415</v>
      </c>
      <c r="AU4" s="33"/>
      <c r="AV4" s="33"/>
      <c r="AW4" s="33"/>
      <c r="AX4" s="33"/>
      <c r="AY4" s="33"/>
      <c r="AZ4" t="s">
        <v>394</v>
      </c>
      <c r="BB4">
        <v>205.983</v>
      </c>
      <c r="BC4">
        <f t="shared" si="1"/>
        <v>123.3431137724551</v>
      </c>
      <c r="BE4" s="33"/>
      <c r="BF4" s="33"/>
      <c r="BG4" s="33"/>
      <c r="BH4" s="33"/>
      <c r="BI4" s="33"/>
      <c r="BJ4" t="s">
        <v>394</v>
      </c>
      <c r="BL4">
        <v>205.983</v>
      </c>
      <c r="BM4">
        <f t="shared" si="2"/>
        <v>257.47874999999999</v>
      </c>
    </row>
    <row r="5" spans="13:65">
      <c r="M5" t="s">
        <v>263</v>
      </c>
      <c r="N5">
        <v>1.67</v>
      </c>
      <c r="P5" s="33"/>
      <c r="Q5" s="33"/>
      <c r="R5" s="33"/>
      <c r="S5" s="33"/>
      <c r="T5" s="33"/>
      <c r="W5" s="5" t="s">
        <v>28</v>
      </c>
      <c r="X5" s="4">
        <v>36.791891989428031</v>
      </c>
      <c r="Y5" t="s">
        <v>168</v>
      </c>
      <c r="Z5">
        <v>0</v>
      </c>
      <c r="AB5" t="s">
        <v>271</v>
      </c>
      <c r="AD5">
        <v>40.7729</v>
      </c>
      <c r="AF5" s="30" t="s">
        <v>363</v>
      </c>
      <c r="AG5" s="31"/>
      <c r="AH5">
        <v>157.56100000000001</v>
      </c>
      <c r="AK5" s="33"/>
      <c r="AL5" s="33"/>
      <c r="AM5" s="33"/>
      <c r="AN5" s="33"/>
      <c r="AO5" s="33"/>
      <c r="AP5" t="s">
        <v>315</v>
      </c>
      <c r="AR5">
        <v>42.691299999999998</v>
      </c>
      <c r="AS5">
        <f t="shared" si="0"/>
        <v>52.062560975609756</v>
      </c>
      <c r="AU5" s="33"/>
      <c r="AV5" s="33"/>
      <c r="AW5" s="33"/>
      <c r="AX5" s="33"/>
      <c r="AY5" s="33"/>
      <c r="AZ5" s="30" t="s">
        <v>395</v>
      </c>
      <c r="BA5" s="30"/>
      <c r="BB5" s="30">
        <v>194.02199999999999</v>
      </c>
      <c r="BC5">
        <f t="shared" si="1"/>
        <v>116.1808383233533</v>
      </c>
      <c r="BE5" s="33"/>
      <c r="BF5" s="33"/>
      <c r="BG5" s="33"/>
      <c r="BH5" s="33"/>
      <c r="BI5" s="33"/>
      <c r="BJ5" s="30" t="s">
        <v>395</v>
      </c>
      <c r="BK5" s="30"/>
      <c r="BL5" s="30">
        <v>194.02199999999999</v>
      </c>
      <c r="BM5">
        <f t="shared" si="2"/>
        <v>242.52749999999997</v>
      </c>
    </row>
    <row r="6" spans="13:65">
      <c r="M6" t="s">
        <v>264</v>
      </c>
      <c r="N6">
        <v>0.82</v>
      </c>
      <c r="P6" s="33"/>
      <c r="Q6" s="33"/>
      <c r="R6" s="33"/>
      <c r="S6" s="33"/>
      <c r="T6" s="33"/>
      <c r="W6" s="5" t="s">
        <v>30</v>
      </c>
      <c r="X6" s="4">
        <v>35.176505584342848</v>
      </c>
      <c r="Y6" s="5" t="s">
        <v>169</v>
      </c>
      <c r="Z6">
        <v>0</v>
      </c>
      <c r="AB6" t="s">
        <v>272</v>
      </c>
      <c r="AD6">
        <v>44.405900000000003</v>
      </c>
      <c r="AF6" t="s">
        <v>364</v>
      </c>
      <c r="AH6">
        <v>164.97900000000001</v>
      </c>
      <c r="AK6" s="33"/>
      <c r="AL6" s="33"/>
      <c r="AM6" s="33"/>
      <c r="AN6" s="33"/>
      <c r="AO6" s="33"/>
      <c r="AP6" t="s">
        <v>316</v>
      </c>
      <c r="AR6">
        <v>35.543399999999998</v>
      </c>
      <c r="AS6">
        <f t="shared" si="0"/>
        <v>43.345609756097559</v>
      </c>
      <c r="AU6" s="33"/>
      <c r="AV6" s="33"/>
      <c r="AW6" s="33"/>
      <c r="AX6" s="33"/>
      <c r="AY6" s="33"/>
      <c r="AZ6" t="s">
        <v>396</v>
      </c>
      <c r="BB6">
        <v>206.34200000000001</v>
      </c>
      <c r="BC6">
        <f t="shared" si="1"/>
        <v>123.55808383233534</v>
      </c>
      <c r="BE6" s="33"/>
      <c r="BF6" s="33"/>
      <c r="BG6" s="33"/>
      <c r="BH6" s="33"/>
      <c r="BI6" s="33"/>
      <c r="BJ6" t="s">
        <v>396</v>
      </c>
      <c r="BL6">
        <v>206.34200000000001</v>
      </c>
      <c r="BM6">
        <f t="shared" si="2"/>
        <v>257.92750000000001</v>
      </c>
    </row>
    <row r="7" spans="13:65">
      <c r="P7" s="33"/>
      <c r="Q7" s="33"/>
      <c r="R7" s="33"/>
      <c r="S7" s="33"/>
      <c r="T7" s="33"/>
      <c r="W7" s="3" t="s">
        <v>32</v>
      </c>
      <c r="X7" s="4">
        <v>18.52547732174525</v>
      </c>
      <c r="Y7" s="3" t="s">
        <v>169</v>
      </c>
      <c r="Z7">
        <v>0</v>
      </c>
      <c r="AB7" t="s">
        <v>273</v>
      </c>
      <c r="AD7">
        <v>41.6419</v>
      </c>
      <c r="AF7" t="s">
        <v>365</v>
      </c>
      <c r="AH7">
        <v>169.422</v>
      </c>
      <c r="AK7" s="33"/>
      <c r="AL7" s="33"/>
      <c r="AM7" s="33"/>
      <c r="AN7" s="33"/>
      <c r="AO7" s="33"/>
      <c r="AP7" t="s">
        <v>317</v>
      </c>
      <c r="AR7">
        <v>31.5305</v>
      </c>
      <c r="AS7">
        <f t="shared" si="0"/>
        <v>38.451829268292684</v>
      </c>
      <c r="AU7" s="33"/>
      <c r="AV7" s="33"/>
      <c r="AW7" s="33"/>
      <c r="AX7" s="33"/>
      <c r="AY7" s="33"/>
      <c r="AZ7" t="s">
        <v>397</v>
      </c>
      <c r="BB7">
        <v>189.77199999999999</v>
      </c>
      <c r="BC7">
        <f t="shared" si="1"/>
        <v>113.63592814371258</v>
      </c>
      <c r="BE7" s="33"/>
      <c r="BF7" s="33"/>
      <c r="BG7" s="33"/>
      <c r="BH7" s="33"/>
      <c r="BI7" s="33"/>
      <c r="BJ7" t="s">
        <v>397</v>
      </c>
      <c r="BL7">
        <v>189.77199999999999</v>
      </c>
      <c r="BM7">
        <f t="shared" si="2"/>
        <v>237.21499999999997</v>
      </c>
    </row>
    <row r="8" spans="13:65">
      <c r="P8" s="33"/>
      <c r="Q8" s="33"/>
      <c r="R8" s="33"/>
      <c r="S8" s="33"/>
      <c r="T8" s="33"/>
      <c r="W8" t="s">
        <v>33</v>
      </c>
      <c r="X8" s="4">
        <v>36.222231478217509</v>
      </c>
      <c r="Y8" t="s">
        <v>168</v>
      </c>
      <c r="Z8">
        <v>0</v>
      </c>
      <c r="AB8" t="s">
        <v>274</v>
      </c>
      <c r="AD8">
        <v>50.973500000000001</v>
      </c>
      <c r="AF8" t="s">
        <v>366</v>
      </c>
      <c r="AH8">
        <v>168.21199999999999</v>
      </c>
      <c r="AK8" t="s">
        <v>469</v>
      </c>
      <c r="AP8" t="s">
        <v>318</v>
      </c>
      <c r="AR8">
        <v>30.461500000000001</v>
      </c>
      <c r="AS8">
        <f t="shared" si="0"/>
        <v>37.148170731707317</v>
      </c>
      <c r="AU8" t="s">
        <v>470</v>
      </c>
      <c r="AZ8" t="s">
        <v>398</v>
      </c>
      <c r="BB8">
        <v>180.45</v>
      </c>
      <c r="BC8">
        <f t="shared" si="1"/>
        <v>108.05389221556887</v>
      </c>
      <c r="BE8" t="s">
        <v>473</v>
      </c>
      <c r="BJ8" t="s">
        <v>398</v>
      </c>
      <c r="BL8">
        <v>180.45</v>
      </c>
      <c r="BM8">
        <f t="shared" si="2"/>
        <v>225.56249999999997</v>
      </c>
    </row>
    <row r="9" spans="13:65">
      <c r="W9" s="5" t="s">
        <v>35</v>
      </c>
      <c r="X9" s="4">
        <v>36.054011178225736</v>
      </c>
      <c r="Y9" s="5">
        <v>2.3970500000000001</v>
      </c>
      <c r="Z9" s="5">
        <v>2.3970500000000001</v>
      </c>
      <c r="AB9" t="s">
        <v>275</v>
      </c>
      <c r="AD9">
        <v>40.365400000000001</v>
      </c>
      <c r="AF9" t="s">
        <v>367</v>
      </c>
      <c r="AH9">
        <v>170.23099999999999</v>
      </c>
      <c r="AK9">
        <v>0.82</v>
      </c>
      <c r="AP9" t="s">
        <v>319</v>
      </c>
      <c r="AR9">
        <v>39.433700000000002</v>
      </c>
      <c r="AS9">
        <f t="shared" si="0"/>
        <v>48.089878048780491</v>
      </c>
      <c r="AU9">
        <v>1.67</v>
      </c>
      <c r="AZ9" t="s">
        <v>399</v>
      </c>
      <c r="BB9">
        <v>177.77500000000001</v>
      </c>
      <c r="BC9">
        <f t="shared" si="1"/>
        <v>106.45209580838325</v>
      </c>
      <c r="BE9">
        <v>0.8</v>
      </c>
      <c r="BJ9" t="s">
        <v>399</v>
      </c>
      <c r="BL9">
        <v>177.77500000000001</v>
      </c>
      <c r="BM9">
        <f t="shared" si="2"/>
        <v>222.21875</v>
      </c>
    </row>
    <row r="10" spans="13:65">
      <c r="W10" s="5" t="s">
        <v>37</v>
      </c>
      <c r="X10" s="4">
        <v>37.556738013153939</v>
      </c>
      <c r="Y10" s="5" t="s">
        <v>169</v>
      </c>
      <c r="Z10">
        <v>0</v>
      </c>
      <c r="AB10" t="s">
        <v>276</v>
      </c>
      <c r="AD10">
        <v>52.168599999999998</v>
      </c>
      <c r="AF10" t="s">
        <v>368</v>
      </c>
      <c r="AH10">
        <v>147.142</v>
      </c>
      <c r="AP10" t="s">
        <v>320</v>
      </c>
      <c r="AR10">
        <v>42.585599999999999</v>
      </c>
      <c r="AS10">
        <f t="shared" si="0"/>
        <v>51.933658536585369</v>
      </c>
      <c r="AZ10" t="s">
        <v>400</v>
      </c>
      <c r="BB10">
        <v>211.18</v>
      </c>
      <c r="BC10">
        <f t="shared" si="1"/>
        <v>126.45508982035929</v>
      </c>
      <c r="BJ10" t="s">
        <v>400</v>
      </c>
      <c r="BL10">
        <v>211.18</v>
      </c>
      <c r="BM10">
        <f t="shared" si="2"/>
        <v>263.97499999999997</v>
      </c>
    </row>
    <row r="11" spans="13:65">
      <c r="W11" s="3" t="s">
        <v>38</v>
      </c>
      <c r="X11" s="4">
        <v>25.976658791625312</v>
      </c>
      <c r="Y11" t="s">
        <v>168</v>
      </c>
      <c r="Z11">
        <v>0</v>
      </c>
      <c r="AB11" t="s">
        <v>277</v>
      </c>
      <c r="AD11">
        <v>43.901899999999998</v>
      </c>
      <c r="AF11" t="s">
        <v>369</v>
      </c>
      <c r="AH11">
        <v>156.18100000000001</v>
      </c>
      <c r="AP11" t="s">
        <v>321</v>
      </c>
      <c r="AR11">
        <v>42.493200000000002</v>
      </c>
      <c r="AS11">
        <f t="shared" si="0"/>
        <v>51.820975609756104</v>
      </c>
      <c r="AZ11" t="s">
        <v>401</v>
      </c>
      <c r="BB11">
        <v>158.77199999999999</v>
      </c>
      <c r="BC11">
        <f t="shared" si="1"/>
        <v>95.073053892215569</v>
      </c>
      <c r="BJ11" t="s">
        <v>401</v>
      </c>
      <c r="BL11">
        <v>158.77199999999999</v>
      </c>
      <c r="BM11">
        <f t="shared" si="2"/>
        <v>198.46499999999997</v>
      </c>
    </row>
    <row r="12" spans="13:65">
      <c r="W12" s="6" t="s">
        <v>39</v>
      </c>
      <c r="X12" s="4">
        <v>19.784957769203274</v>
      </c>
      <c r="Y12" s="6" t="s">
        <v>169</v>
      </c>
      <c r="Z12">
        <v>0</v>
      </c>
      <c r="AB12" t="s">
        <v>278</v>
      </c>
      <c r="AD12">
        <v>50.969799999999999</v>
      </c>
      <c r="AF12" t="s">
        <v>370</v>
      </c>
      <c r="AH12">
        <v>152.36000000000001</v>
      </c>
      <c r="AP12" t="s">
        <v>322</v>
      </c>
      <c r="AR12">
        <v>37.845700000000001</v>
      </c>
      <c r="AS12">
        <f t="shared" si="0"/>
        <v>46.153292682926832</v>
      </c>
      <c r="AZ12" t="s">
        <v>402</v>
      </c>
      <c r="BB12">
        <v>189.32900000000001</v>
      </c>
      <c r="BC12">
        <f t="shared" si="1"/>
        <v>113.37065868263474</v>
      </c>
      <c r="BJ12" t="s">
        <v>402</v>
      </c>
      <c r="BL12">
        <v>189.32900000000001</v>
      </c>
      <c r="BM12">
        <f t="shared" si="2"/>
        <v>236.66125</v>
      </c>
    </row>
    <row r="13" spans="13:65">
      <c r="W13" s="6" t="s">
        <v>42</v>
      </c>
      <c r="X13" s="4">
        <v>18.443885080823385</v>
      </c>
      <c r="Y13" s="6" t="s">
        <v>169</v>
      </c>
      <c r="Z13">
        <v>0</v>
      </c>
      <c r="AB13" t="s">
        <v>279</v>
      </c>
      <c r="AD13">
        <v>42.182000000000002</v>
      </c>
      <c r="AF13" t="s">
        <v>371</v>
      </c>
      <c r="AH13">
        <v>163.51400000000001</v>
      </c>
      <c r="AP13" t="s">
        <v>323</v>
      </c>
      <c r="AR13">
        <v>28.618099999999998</v>
      </c>
      <c r="AS13">
        <f t="shared" si="0"/>
        <v>34.900121951219511</v>
      </c>
      <c r="AZ13" t="s">
        <v>403</v>
      </c>
      <c r="BB13">
        <v>183.536</v>
      </c>
      <c r="BC13">
        <f t="shared" si="1"/>
        <v>109.90179640718563</v>
      </c>
      <c r="BJ13" t="s">
        <v>403</v>
      </c>
      <c r="BL13">
        <v>183.536</v>
      </c>
      <c r="BM13">
        <f t="shared" si="2"/>
        <v>229.42</v>
      </c>
    </row>
    <row r="14" spans="13:65">
      <c r="W14" s="6" t="s">
        <v>45</v>
      </c>
      <c r="X14" s="4">
        <v>31.909885587791837</v>
      </c>
      <c r="Y14" s="6" t="s">
        <v>169</v>
      </c>
      <c r="Z14">
        <v>0</v>
      </c>
      <c r="AB14" t="s">
        <v>280</v>
      </c>
      <c r="AD14">
        <v>63.905900000000003</v>
      </c>
      <c r="AF14" t="s">
        <v>372</v>
      </c>
      <c r="AH14">
        <v>127.77500000000001</v>
      </c>
      <c r="AP14" t="s">
        <v>324</v>
      </c>
      <c r="AR14">
        <v>43.297199999999997</v>
      </c>
      <c r="AS14">
        <f t="shared" si="0"/>
        <v>52.801463414634142</v>
      </c>
      <c r="AZ14" t="s">
        <v>404</v>
      </c>
      <c r="BB14">
        <v>185.81200000000001</v>
      </c>
      <c r="BC14">
        <f t="shared" si="1"/>
        <v>111.26467065868265</v>
      </c>
      <c r="BJ14" t="s">
        <v>404</v>
      </c>
      <c r="BL14">
        <v>185.81200000000001</v>
      </c>
      <c r="BM14">
        <f t="shared" si="2"/>
        <v>232.26500000000001</v>
      </c>
    </row>
    <row r="15" spans="13:65">
      <c r="W15" s="5" t="s">
        <v>46</v>
      </c>
      <c r="X15" s="4">
        <v>25.427679898923429</v>
      </c>
      <c r="Y15" s="5" t="s">
        <v>169</v>
      </c>
      <c r="Z15">
        <v>0</v>
      </c>
      <c r="AB15" t="s">
        <v>281</v>
      </c>
      <c r="AD15">
        <v>46.107599999999998</v>
      </c>
      <c r="AF15" t="s">
        <v>373</v>
      </c>
      <c r="AH15">
        <v>160.15700000000001</v>
      </c>
      <c r="AP15" t="s">
        <v>325</v>
      </c>
      <c r="AR15">
        <v>40.203699999999998</v>
      </c>
      <c r="AS15">
        <f t="shared" si="0"/>
        <v>49.028902439024392</v>
      </c>
      <c r="AZ15" t="s">
        <v>405</v>
      </c>
      <c r="BB15">
        <v>173.77600000000001</v>
      </c>
      <c r="BC15">
        <f t="shared" si="1"/>
        <v>104.05748502994012</v>
      </c>
      <c r="BJ15" t="s">
        <v>405</v>
      </c>
      <c r="BL15">
        <v>173.77600000000001</v>
      </c>
      <c r="BM15">
        <f t="shared" si="2"/>
        <v>217.22</v>
      </c>
    </row>
    <row r="16" spans="13:65">
      <c r="W16" s="3" t="s">
        <v>47</v>
      </c>
      <c r="X16" s="4">
        <v>22.955908271431699</v>
      </c>
      <c r="Y16" s="3">
        <v>25.222100000000001</v>
      </c>
      <c r="Z16" s="3">
        <v>25.222100000000001</v>
      </c>
      <c r="AB16" t="s">
        <v>282</v>
      </c>
      <c r="AD16">
        <v>42.756700000000002</v>
      </c>
      <c r="AF16" t="s">
        <v>374</v>
      </c>
      <c r="AH16">
        <v>171.07499999999999</v>
      </c>
      <c r="AP16" t="s">
        <v>326</v>
      </c>
      <c r="AR16">
        <v>43.762300000000003</v>
      </c>
      <c r="AS16">
        <f t="shared" si="0"/>
        <v>53.368658536585372</v>
      </c>
      <c r="AZ16" t="s">
        <v>406</v>
      </c>
      <c r="BB16">
        <v>210.196</v>
      </c>
      <c r="BC16">
        <f t="shared" si="1"/>
        <v>125.86586826347306</v>
      </c>
      <c r="BJ16" t="s">
        <v>406</v>
      </c>
      <c r="BL16">
        <v>210.196</v>
      </c>
      <c r="BM16">
        <f t="shared" si="2"/>
        <v>262.745</v>
      </c>
    </row>
    <row r="17" spans="23:65">
      <c r="W17" t="s">
        <v>49</v>
      </c>
      <c r="X17" s="4">
        <v>22.280313716231959</v>
      </c>
      <c r="Y17" t="s">
        <v>169</v>
      </c>
      <c r="Z17">
        <v>0</v>
      </c>
      <c r="AB17" t="s">
        <v>283</v>
      </c>
      <c r="AD17">
        <v>46.544400000000003</v>
      </c>
      <c r="AF17" t="s">
        <v>375</v>
      </c>
      <c r="AH17">
        <v>143.71899999999999</v>
      </c>
      <c r="AP17" t="s">
        <v>327</v>
      </c>
      <c r="AR17">
        <v>39.972700000000003</v>
      </c>
      <c r="AS17">
        <f t="shared" si="0"/>
        <v>48.747195121951229</v>
      </c>
      <c r="AZ17" t="s">
        <v>407</v>
      </c>
      <c r="BB17">
        <v>192.28299999999999</v>
      </c>
      <c r="BC17">
        <f t="shared" si="1"/>
        <v>115.13952095808384</v>
      </c>
      <c r="BJ17" t="s">
        <v>407</v>
      </c>
      <c r="BL17">
        <v>192.28299999999999</v>
      </c>
      <c r="BM17">
        <f t="shared" si="2"/>
        <v>240.35374999999996</v>
      </c>
    </row>
    <row r="18" spans="23:65">
      <c r="W18" s="6" t="s">
        <v>50</v>
      </c>
      <c r="X18" s="4">
        <v>19.294080336266564</v>
      </c>
      <c r="Y18" s="6">
        <v>8.9609699999999997</v>
      </c>
      <c r="Z18" s="6">
        <v>8.9609699999999997</v>
      </c>
      <c r="AB18" t="s">
        <v>284</v>
      </c>
      <c r="AD18">
        <v>46.470399999999998</v>
      </c>
      <c r="AF18" t="s">
        <v>376</v>
      </c>
      <c r="AH18">
        <v>140.88300000000001</v>
      </c>
      <c r="AP18" t="s">
        <v>328</v>
      </c>
      <c r="AR18">
        <v>42.315199999999997</v>
      </c>
      <c r="AS18">
        <f t="shared" si="0"/>
        <v>51.603902439024388</v>
      </c>
      <c r="AZ18" t="s">
        <v>408</v>
      </c>
      <c r="BB18">
        <v>194.791</v>
      </c>
      <c r="BC18">
        <f t="shared" si="1"/>
        <v>116.64131736526946</v>
      </c>
      <c r="BJ18" t="s">
        <v>408</v>
      </c>
      <c r="BL18">
        <v>194.791</v>
      </c>
      <c r="BM18">
        <f t="shared" si="2"/>
        <v>243.48874999999998</v>
      </c>
    </row>
    <row r="19" spans="23:65">
      <c r="W19" s="5" t="s">
        <v>51</v>
      </c>
      <c r="X19" s="4">
        <v>32.07068409432533</v>
      </c>
      <c r="Y19" s="5" t="s">
        <v>169</v>
      </c>
      <c r="Z19">
        <v>0</v>
      </c>
      <c r="AB19" t="s">
        <v>285</v>
      </c>
      <c r="AD19">
        <v>45.407200000000003</v>
      </c>
      <c r="AF19" t="s">
        <v>377</v>
      </c>
      <c r="AH19">
        <v>171.917</v>
      </c>
      <c r="AP19" t="s">
        <v>329</v>
      </c>
      <c r="AR19">
        <v>47.645000000000003</v>
      </c>
      <c r="AS19">
        <f t="shared" si="0"/>
        <v>58.103658536585371</v>
      </c>
      <c r="AZ19" t="s">
        <v>409</v>
      </c>
      <c r="BB19">
        <v>160.05699999999999</v>
      </c>
      <c r="BC19">
        <f t="shared" si="1"/>
        <v>95.842514970059881</v>
      </c>
      <c r="BJ19" t="s">
        <v>409</v>
      </c>
      <c r="BL19">
        <v>160.05699999999999</v>
      </c>
      <c r="BM19">
        <f t="shared" si="2"/>
        <v>200.07124999999996</v>
      </c>
    </row>
    <row r="20" spans="23:65">
      <c r="W20" s="5" t="s">
        <v>52</v>
      </c>
      <c r="X20" s="4">
        <v>28.554799652172989</v>
      </c>
      <c r="Y20" s="5" t="s">
        <v>169</v>
      </c>
      <c r="Z20">
        <v>0</v>
      </c>
      <c r="AB20" t="s">
        <v>286</v>
      </c>
      <c r="AD20">
        <v>54.547199999999997</v>
      </c>
      <c r="AF20" t="s">
        <v>378</v>
      </c>
      <c r="AH20">
        <v>214.26599999999999</v>
      </c>
      <c r="AP20" t="s">
        <v>330</v>
      </c>
      <c r="AR20">
        <v>42.195399999999999</v>
      </c>
      <c r="AS20">
        <f t="shared" si="0"/>
        <v>51.457804878048783</v>
      </c>
      <c r="AZ20" t="s">
        <v>410</v>
      </c>
      <c r="BB20">
        <v>156.11799999999999</v>
      </c>
      <c r="BC20">
        <f t="shared" si="1"/>
        <v>93.483832335329339</v>
      </c>
      <c r="BJ20" t="s">
        <v>410</v>
      </c>
      <c r="BL20">
        <v>156.11799999999999</v>
      </c>
      <c r="BM20">
        <f t="shared" si="2"/>
        <v>195.14749999999998</v>
      </c>
    </row>
    <row r="21" spans="23:65">
      <c r="W21" s="3" t="s">
        <v>53</v>
      </c>
      <c r="X21" s="4">
        <v>21.212768705826811</v>
      </c>
      <c r="Y21" s="3">
        <v>28.4467</v>
      </c>
      <c r="Z21" s="3">
        <v>28.4467</v>
      </c>
      <c r="AB21" t="s">
        <v>287</v>
      </c>
      <c r="AD21">
        <v>45.300400000000003</v>
      </c>
      <c r="AF21" t="s">
        <v>379</v>
      </c>
      <c r="AH21">
        <v>183.65799999999999</v>
      </c>
      <c r="AP21" t="s">
        <v>331</v>
      </c>
      <c r="AR21">
        <v>38.314399999999999</v>
      </c>
      <c r="AS21">
        <f t="shared" si="0"/>
        <v>46.724878048780489</v>
      </c>
      <c r="AZ21" t="s">
        <v>411</v>
      </c>
      <c r="BB21">
        <v>154.322</v>
      </c>
      <c r="BC21">
        <f t="shared" si="1"/>
        <v>92.408383233532945</v>
      </c>
      <c r="BJ21" t="s">
        <v>411</v>
      </c>
      <c r="BL21">
        <v>154.322</v>
      </c>
      <c r="BM21">
        <f t="shared" si="2"/>
        <v>192.9025</v>
      </c>
    </row>
    <row r="22" spans="23:65">
      <c r="W22" t="s">
        <v>54</v>
      </c>
      <c r="X22" s="4">
        <v>34.033923722048314</v>
      </c>
      <c r="Y22" t="s">
        <v>169</v>
      </c>
      <c r="Z22">
        <v>0</v>
      </c>
      <c r="AB22" t="s">
        <v>288</v>
      </c>
      <c r="AD22">
        <v>40.886699999999998</v>
      </c>
      <c r="AF22" t="s">
        <v>380</v>
      </c>
      <c r="AH22">
        <v>174.69</v>
      </c>
      <c r="AP22" t="s">
        <v>332</v>
      </c>
      <c r="AR22">
        <v>56.845199999999998</v>
      </c>
      <c r="AS22">
        <f t="shared" si="0"/>
        <v>69.323414634146346</v>
      </c>
      <c r="AZ22" t="s">
        <v>412</v>
      </c>
      <c r="BB22">
        <v>164.60900000000001</v>
      </c>
      <c r="BC22">
        <f t="shared" si="1"/>
        <v>98.568263473053904</v>
      </c>
      <c r="BJ22" t="s">
        <v>412</v>
      </c>
      <c r="BL22">
        <v>164.60900000000001</v>
      </c>
      <c r="BM22">
        <f t="shared" si="2"/>
        <v>205.76124999999999</v>
      </c>
    </row>
    <row r="23" spans="23:65">
      <c r="W23" t="s">
        <v>55</v>
      </c>
      <c r="X23" s="4">
        <v>35.569930005245112</v>
      </c>
      <c r="Y23" t="s">
        <v>169</v>
      </c>
      <c r="Z23">
        <v>0</v>
      </c>
      <c r="AB23" t="s">
        <v>289</v>
      </c>
      <c r="AD23">
        <v>52.256999999999998</v>
      </c>
      <c r="AF23" t="s">
        <v>381</v>
      </c>
      <c r="AH23">
        <v>166.92500000000001</v>
      </c>
      <c r="AP23" t="s">
        <v>333</v>
      </c>
      <c r="AR23">
        <v>46.1935</v>
      </c>
      <c r="AS23">
        <f t="shared" si="0"/>
        <v>56.333536585365856</v>
      </c>
      <c r="AZ23" t="s">
        <v>413</v>
      </c>
      <c r="BB23">
        <v>179.06700000000001</v>
      </c>
      <c r="BC23">
        <f t="shared" si="1"/>
        <v>107.22574850299402</v>
      </c>
      <c r="BJ23" t="s">
        <v>413</v>
      </c>
      <c r="BL23">
        <v>179.06700000000001</v>
      </c>
      <c r="BM23">
        <f t="shared" si="2"/>
        <v>223.83375000000001</v>
      </c>
    </row>
    <row r="24" spans="23:65">
      <c r="W24" s="5" t="s">
        <v>56</v>
      </c>
      <c r="X24" s="4">
        <v>35.925682250491427</v>
      </c>
      <c r="Y24" s="5" t="s">
        <v>169</v>
      </c>
      <c r="Z24">
        <v>0</v>
      </c>
      <c r="AB24" t="s">
        <v>290</v>
      </c>
      <c r="AD24">
        <v>44.851399999999998</v>
      </c>
      <c r="AF24" t="s">
        <v>382</v>
      </c>
      <c r="AH24">
        <v>159.67099999999999</v>
      </c>
      <c r="AP24" t="s">
        <v>334</v>
      </c>
      <c r="AR24">
        <v>41.959299999999999</v>
      </c>
      <c r="AS24">
        <f t="shared" si="0"/>
        <v>51.16987804878049</v>
      </c>
      <c r="AZ24" t="s">
        <v>414</v>
      </c>
      <c r="BB24">
        <v>183.41300000000001</v>
      </c>
      <c r="BC24">
        <f t="shared" si="1"/>
        <v>109.82814371257486</v>
      </c>
      <c r="BJ24" t="s">
        <v>414</v>
      </c>
      <c r="BL24">
        <v>183.41300000000001</v>
      </c>
      <c r="BM24">
        <f t="shared" si="2"/>
        <v>229.26625000000001</v>
      </c>
    </row>
    <row r="25" spans="23:65">
      <c r="W25" s="3" t="s">
        <v>57</v>
      </c>
      <c r="X25" s="4">
        <v>18.989122703811958</v>
      </c>
      <c r="Y25" t="s">
        <v>168</v>
      </c>
      <c r="Z25">
        <v>0</v>
      </c>
      <c r="AB25" t="s">
        <v>291</v>
      </c>
      <c r="AD25">
        <v>48.526699999999998</v>
      </c>
      <c r="AF25" t="s">
        <v>383</v>
      </c>
      <c r="AH25">
        <v>169.22200000000001</v>
      </c>
      <c r="AP25" t="s">
        <v>335</v>
      </c>
      <c r="AR25">
        <v>38.379899999999999</v>
      </c>
      <c r="AS25">
        <f t="shared" si="0"/>
        <v>46.804756097560976</v>
      </c>
      <c r="AZ25" t="s">
        <v>415</v>
      </c>
      <c r="BB25">
        <v>132.911</v>
      </c>
      <c r="BC25">
        <f t="shared" si="1"/>
        <v>79.587425149700607</v>
      </c>
      <c r="BJ25" t="s">
        <v>415</v>
      </c>
      <c r="BL25">
        <v>132.911</v>
      </c>
      <c r="BM25">
        <f t="shared" si="2"/>
        <v>166.13874999999999</v>
      </c>
    </row>
    <row r="26" spans="23:65">
      <c r="W26" s="5" t="s">
        <v>58</v>
      </c>
      <c r="X26" s="4">
        <v>28.724577775245962</v>
      </c>
      <c r="Y26" s="5" t="s">
        <v>169</v>
      </c>
      <c r="Z26">
        <v>0</v>
      </c>
      <c r="AB26" t="s">
        <v>292</v>
      </c>
      <c r="AD26">
        <v>49.152500000000003</v>
      </c>
      <c r="AF26" t="s">
        <v>384</v>
      </c>
      <c r="AH26">
        <v>182.256</v>
      </c>
      <c r="AP26" t="s">
        <v>336</v>
      </c>
      <c r="AR26">
        <v>46.028799999999997</v>
      </c>
      <c r="AS26">
        <f t="shared" si="0"/>
        <v>56.132682926829268</v>
      </c>
      <c r="AZ26" t="s">
        <v>416</v>
      </c>
      <c r="BB26">
        <v>164.85900000000001</v>
      </c>
      <c r="BC26">
        <f t="shared" si="1"/>
        <v>98.717964071856301</v>
      </c>
      <c r="BJ26" t="s">
        <v>416</v>
      </c>
      <c r="BL26">
        <v>164.85900000000001</v>
      </c>
      <c r="BM26">
        <f t="shared" si="2"/>
        <v>206.07374999999999</v>
      </c>
    </row>
    <row r="27" spans="23:65">
      <c r="W27" s="3" t="s">
        <v>59</v>
      </c>
      <c r="X27" s="4">
        <v>32.106443048029696</v>
      </c>
      <c r="Y27" t="s">
        <v>168</v>
      </c>
      <c r="Z27">
        <v>0</v>
      </c>
      <c r="AB27" t="s">
        <v>293</v>
      </c>
      <c r="AD27">
        <v>44.0242</v>
      </c>
      <c r="AF27" t="s">
        <v>385</v>
      </c>
      <c r="AH27">
        <v>161.839</v>
      </c>
      <c r="AP27" t="s">
        <v>337</v>
      </c>
      <c r="AR27">
        <v>47.553899999999999</v>
      </c>
      <c r="AS27">
        <f t="shared" si="0"/>
        <v>57.992560975609756</v>
      </c>
      <c r="AZ27" t="s">
        <v>417</v>
      </c>
      <c r="BB27">
        <v>167.88200000000001</v>
      </c>
      <c r="BC27">
        <f t="shared" si="1"/>
        <v>100.52814371257486</v>
      </c>
      <c r="BJ27" t="s">
        <v>417</v>
      </c>
      <c r="BL27">
        <v>167.88200000000001</v>
      </c>
      <c r="BM27">
        <f t="shared" si="2"/>
        <v>209.85249999999999</v>
      </c>
    </row>
    <row r="28" spans="23:65">
      <c r="W28" s="5" t="s">
        <v>60</v>
      </c>
      <c r="X28" s="4">
        <v>30.15105425488581</v>
      </c>
      <c r="Y28" s="5" t="s">
        <v>169</v>
      </c>
      <c r="Z28">
        <v>0</v>
      </c>
      <c r="AB28" t="s">
        <v>294</v>
      </c>
      <c r="AD28">
        <v>38.470700000000001</v>
      </c>
      <c r="AF28" t="s">
        <v>386</v>
      </c>
      <c r="AH28">
        <v>187.82300000000001</v>
      </c>
      <c r="AP28" t="s">
        <v>338</v>
      </c>
      <c r="AR28">
        <v>43.607199999999999</v>
      </c>
      <c r="AS28">
        <f t="shared" si="0"/>
        <v>53.179512195121951</v>
      </c>
      <c r="AZ28" t="s">
        <v>418</v>
      </c>
      <c r="BB28">
        <v>148.72800000000001</v>
      </c>
      <c r="BC28">
        <f t="shared" si="1"/>
        <v>89.058682634730545</v>
      </c>
      <c r="BJ28" t="s">
        <v>418</v>
      </c>
      <c r="BL28">
        <v>148.72800000000001</v>
      </c>
      <c r="BM28">
        <f t="shared" si="2"/>
        <v>185.91</v>
      </c>
    </row>
    <row r="29" spans="23:65">
      <c r="W29" s="3" t="s">
        <v>61</v>
      </c>
      <c r="X29" s="4">
        <v>32.777858414273453</v>
      </c>
      <c r="Y29" s="3" t="s">
        <v>169</v>
      </c>
      <c r="Z29">
        <v>0</v>
      </c>
      <c r="AB29" t="s">
        <v>295</v>
      </c>
      <c r="AD29">
        <v>43.3157</v>
      </c>
      <c r="AF29" t="s">
        <v>387</v>
      </c>
      <c r="AH29">
        <v>166.11500000000001</v>
      </c>
      <c r="AP29" t="s">
        <v>339</v>
      </c>
      <c r="AR29">
        <v>43.9878</v>
      </c>
      <c r="AS29">
        <f t="shared" si="0"/>
        <v>53.64365853658537</v>
      </c>
      <c r="AZ29" t="s">
        <v>419</v>
      </c>
      <c r="BB29">
        <v>165.55699999999999</v>
      </c>
      <c r="BC29">
        <f t="shared" si="1"/>
        <v>99.135928143712576</v>
      </c>
      <c r="BJ29" t="s">
        <v>419</v>
      </c>
      <c r="BL29">
        <v>165.55699999999999</v>
      </c>
      <c r="BM29">
        <f t="shared" si="2"/>
        <v>206.94624999999996</v>
      </c>
    </row>
    <row r="30" spans="23:65">
      <c r="W30" s="5" t="s">
        <v>62</v>
      </c>
      <c r="X30" s="4">
        <v>25.355000961444485</v>
      </c>
      <c r="Y30" s="5" t="s">
        <v>169</v>
      </c>
      <c r="Z30">
        <v>0</v>
      </c>
      <c r="AB30" t="s">
        <v>296</v>
      </c>
      <c r="AD30">
        <v>47.6813</v>
      </c>
      <c r="AF30" t="s">
        <v>388</v>
      </c>
      <c r="AH30">
        <v>156.89099999999999</v>
      </c>
      <c r="AP30" t="s">
        <v>340</v>
      </c>
      <c r="AR30">
        <v>36.694200000000002</v>
      </c>
      <c r="AS30">
        <f t="shared" si="0"/>
        <v>44.74902439024391</v>
      </c>
      <c r="AZ30" t="s">
        <v>420</v>
      </c>
      <c r="BB30">
        <v>166.28299999999999</v>
      </c>
      <c r="BC30">
        <f t="shared" si="1"/>
        <v>99.570658682634729</v>
      </c>
      <c r="BJ30" t="s">
        <v>420</v>
      </c>
      <c r="BL30">
        <v>166.28299999999999</v>
      </c>
      <c r="BM30">
        <f t="shared" si="2"/>
        <v>207.85374999999996</v>
      </c>
    </row>
    <row r="31" spans="23:65">
      <c r="W31" s="3" t="s">
        <v>63</v>
      </c>
      <c r="X31" s="4">
        <v>23.812526667193033</v>
      </c>
      <c r="Y31" t="s">
        <v>168</v>
      </c>
      <c r="Z31">
        <v>0</v>
      </c>
      <c r="AB31" t="s">
        <v>297</v>
      </c>
      <c r="AD31">
        <v>38.158499999999997</v>
      </c>
      <c r="AF31" t="s">
        <v>389</v>
      </c>
      <c r="AH31">
        <v>168.64500000000001</v>
      </c>
      <c r="AP31" t="s">
        <v>341</v>
      </c>
      <c r="AR31">
        <v>36.461500000000001</v>
      </c>
      <c r="AS31">
        <f t="shared" si="0"/>
        <v>44.465243902439028</v>
      </c>
      <c r="AZ31" t="s">
        <v>421</v>
      </c>
      <c r="BB31">
        <v>151.96199999999999</v>
      </c>
      <c r="BC31">
        <f t="shared" si="1"/>
        <v>90.995209580838321</v>
      </c>
      <c r="BJ31" t="s">
        <v>421</v>
      </c>
      <c r="BL31">
        <v>151.96199999999999</v>
      </c>
      <c r="BM31">
        <f t="shared" si="2"/>
        <v>189.95249999999999</v>
      </c>
    </row>
    <row r="32" spans="23:65">
      <c r="W32" s="6" t="s">
        <v>64</v>
      </c>
      <c r="X32" s="4">
        <v>21.687588073756995</v>
      </c>
      <c r="Y32" s="6" t="s">
        <v>169</v>
      </c>
      <c r="Z32">
        <v>0</v>
      </c>
      <c r="AB32" t="s">
        <v>298</v>
      </c>
      <c r="AD32">
        <v>37.473700000000001</v>
      </c>
      <c r="AF32" t="s">
        <v>390</v>
      </c>
      <c r="AH32">
        <v>171.66200000000001</v>
      </c>
      <c r="AP32" t="s">
        <v>342</v>
      </c>
      <c r="AR32">
        <v>44.344000000000001</v>
      </c>
      <c r="AS32">
        <f t="shared" si="0"/>
        <v>54.078048780487812</v>
      </c>
      <c r="AZ32" t="s">
        <v>422</v>
      </c>
      <c r="BB32">
        <v>172.916</v>
      </c>
      <c r="BC32">
        <f t="shared" si="1"/>
        <v>103.54251497005988</v>
      </c>
      <c r="BJ32" t="s">
        <v>422</v>
      </c>
      <c r="BL32">
        <v>172.916</v>
      </c>
      <c r="BM32">
        <f t="shared" si="2"/>
        <v>216.14499999999998</v>
      </c>
    </row>
    <row r="33" spans="3:65">
      <c r="W33" s="6" t="s">
        <v>65</v>
      </c>
      <c r="X33" s="4">
        <v>21.403993600967073</v>
      </c>
      <c r="Y33" s="6">
        <v>5.5369599999999997</v>
      </c>
      <c r="Z33" s="6">
        <v>5.5369599999999997</v>
      </c>
      <c r="AB33" t="s">
        <v>299</v>
      </c>
      <c r="AD33">
        <v>53.146500000000003</v>
      </c>
      <c r="AF33" t="s">
        <v>391</v>
      </c>
      <c r="AH33">
        <v>154.78200000000001</v>
      </c>
      <c r="AI33">
        <f>AVERAGE(AH2:AH33)</f>
        <v>165.71409375000005</v>
      </c>
      <c r="AP33" t="s">
        <v>343</v>
      </c>
      <c r="AR33">
        <v>33.119700000000002</v>
      </c>
      <c r="AS33">
        <f t="shared" si="0"/>
        <v>40.389878048780496</v>
      </c>
      <c r="AZ33" t="s">
        <v>423</v>
      </c>
      <c r="BB33">
        <v>162.994</v>
      </c>
      <c r="BC33">
        <f t="shared" si="1"/>
        <v>97.601197604790428</v>
      </c>
      <c r="BJ33" t="s">
        <v>423</v>
      </c>
      <c r="BL33">
        <v>162.994</v>
      </c>
      <c r="BM33">
        <f t="shared" si="2"/>
        <v>203.74249999999998</v>
      </c>
    </row>
    <row r="34" spans="3:65">
      <c r="W34" s="3" t="s">
        <v>66</v>
      </c>
      <c r="X34" s="4">
        <v>24.125757928620953</v>
      </c>
      <c r="Y34" s="3" t="s">
        <v>169</v>
      </c>
      <c r="Z34">
        <v>0</v>
      </c>
      <c r="AB34" t="s">
        <v>300</v>
      </c>
      <c r="AD34">
        <v>50.301600000000001</v>
      </c>
      <c r="AF34" s="32" t="s">
        <v>392</v>
      </c>
      <c r="AG34" s="32"/>
      <c r="AH34" s="32">
        <v>198.68299999999999</v>
      </c>
      <c r="AP34" t="s">
        <v>344</v>
      </c>
      <c r="AR34">
        <v>39.446399999999997</v>
      </c>
      <c r="AS34">
        <f t="shared" si="0"/>
        <v>48.105365853658533</v>
      </c>
      <c r="AZ34" t="s">
        <v>424</v>
      </c>
      <c r="BB34">
        <v>179.76900000000001</v>
      </c>
      <c r="BC34">
        <f t="shared" si="1"/>
        <v>107.64610778443115</v>
      </c>
      <c r="BJ34" t="s">
        <v>424</v>
      </c>
      <c r="BL34">
        <v>179.76900000000001</v>
      </c>
      <c r="BM34">
        <f t="shared" si="2"/>
        <v>224.71125000000001</v>
      </c>
    </row>
    <row r="35" spans="3:65">
      <c r="W35" s="5" t="s">
        <v>67</v>
      </c>
      <c r="X35" s="4">
        <v>24.476388901657739</v>
      </c>
      <c r="Y35" s="5" t="s">
        <v>169</v>
      </c>
      <c r="Z35">
        <v>0</v>
      </c>
      <c r="AB35" t="s">
        <v>301</v>
      </c>
      <c r="AD35">
        <v>45.171700000000001</v>
      </c>
      <c r="AF35" t="s">
        <v>393</v>
      </c>
      <c r="AH35">
        <v>182.916</v>
      </c>
      <c r="AP35" t="s">
        <v>345</v>
      </c>
      <c r="AR35">
        <v>43.114199999999997</v>
      </c>
      <c r="AS35">
        <f t="shared" si="0"/>
        <v>52.578292682926829</v>
      </c>
      <c r="BA35" t="s">
        <v>172</v>
      </c>
      <c r="BB35">
        <f>AVERAGE(BB2:BB34)</f>
        <v>177.18378787878788</v>
      </c>
      <c r="BC35">
        <f>AVERAGE(BC2:BC34)</f>
        <v>106.09807657412448</v>
      </c>
      <c r="BK35" t="s">
        <v>172</v>
      </c>
      <c r="BL35">
        <f>AVERAGE(BL2:BL34)</f>
        <v>177.18378787878788</v>
      </c>
      <c r="BM35">
        <f>AVERAGE(BM2:BM34)</f>
        <v>221.47973484848484</v>
      </c>
    </row>
    <row r="36" spans="3:65">
      <c r="W36" s="6" t="s">
        <v>68</v>
      </c>
      <c r="X36" s="4">
        <v>31.156885489916629</v>
      </c>
      <c r="Y36" s="6" t="s">
        <v>169</v>
      </c>
      <c r="Z36">
        <v>0</v>
      </c>
      <c r="AB36" t="s">
        <v>302</v>
      </c>
      <c r="AD36">
        <v>50.4908</v>
      </c>
      <c r="AF36" t="s">
        <v>394</v>
      </c>
      <c r="AH36">
        <v>205.983</v>
      </c>
      <c r="AP36" t="s">
        <v>346</v>
      </c>
      <c r="AR36">
        <v>37.498800000000003</v>
      </c>
      <c r="AS36">
        <f t="shared" si="0"/>
        <v>45.730243902439028</v>
      </c>
      <c r="BB36" t="s">
        <v>467</v>
      </c>
      <c r="BC36" t="s">
        <v>468</v>
      </c>
      <c r="BL36" t="s">
        <v>467</v>
      </c>
      <c r="BM36" t="s">
        <v>468</v>
      </c>
    </row>
    <row r="37" spans="3:65">
      <c r="W37" s="6" t="s">
        <v>69</v>
      </c>
      <c r="X37" s="4">
        <v>20.699841189938898</v>
      </c>
      <c r="Y37" s="6" t="s">
        <v>169</v>
      </c>
      <c r="Z37">
        <v>0</v>
      </c>
      <c r="AA37">
        <f>AVERAGE(Z2:Z37)</f>
        <v>1.9601049999999998</v>
      </c>
      <c r="AB37" t="s">
        <v>303</v>
      </c>
      <c r="AD37">
        <v>51.421100000000003</v>
      </c>
      <c r="AF37" s="30" t="s">
        <v>395</v>
      </c>
      <c r="AG37" s="30"/>
      <c r="AH37" s="30">
        <v>194.02199999999999</v>
      </c>
      <c r="AP37" t="s">
        <v>347</v>
      </c>
      <c r="AR37">
        <v>45.324300000000001</v>
      </c>
      <c r="AS37">
        <f t="shared" si="0"/>
        <v>55.273536585365861</v>
      </c>
      <c r="AZ37" t="s">
        <v>466</v>
      </c>
      <c r="BB37">
        <v>177.18378787878788</v>
      </c>
      <c r="BC37">
        <v>106.09807657412448</v>
      </c>
      <c r="BJ37" t="s">
        <v>466</v>
      </c>
      <c r="BL37">
        <v>177.18378787878788</v>
      </c>
      <c r="BM37">
        <v>221.47973484848484</v>
      </c>
    </row>
    <row r="38" spans="3:65">
      <c r="W38" s="7"/>
      <c r="X38" s="1" t="s">
        <v>3</v>
      </c>
      <c r="Y38" s="2" t="s">
        <v>266</v>
      </c>
      <c r="AB38" t="s">
        <v>304</v>
      </c>
      <c r="AD38">
        <v>45.295999999999999</v>
      </c>
      <c r="AF38" t="s">
        <v>396</v>
      </c>
      <c r="AH38">
        <v>206.34200000000001</v>
      </c>
      <c r="AP38" t="s">
        <v>348</v>
      </c>
      <c r="AR38">
        <v>38.434699999999999</v>
      </c>
      <c r="AS38">
        <f t="shared" si="0"/>
        <v>46.871585365853662</v>
      </c>
    </row>
    <row r="39" spans="3:65">
      <c r="W39" s="5" t="s">
        <v>70</v>
      </c>
      <c r="X39" s="4">
        <v>16.104325721545898</v>
      </c>
      <c r="Y39" t="s">
        <v>169</v>
      </c>
      <c r="AB39" t="s">
        <v>305</v>
      </c>
      <c r="AD39">
        <v>42.192599999999999</v>
      </c>
      <c r="AF39" t="s">
        <v>397</v>
      </c>
      <c r="AH39">
        <v>189.77199999999999</v>
      </c>
      <c r="AP39" t="s">
        <v>349</v>
      </c>
      <c r="AR39">
        <v>43.6006</v>
      </c>
      <c r="AS39">
        <f t="shared" si="0"/>
        <v>53.171463414634147</v>
      </c>
    </row>
    <row r="40" spans="3:65">
      <c r="W40" s="5" t="s">
        <v>71</v>
      </c>
      <c r="X40" s="4">
        <v>18.34671264570191</v>
      </c>
      <c r="Y40" t="s">
        <v>169</v>
      </c>
      <c r="AB40" t="s">
        <v>306</v>
      </c>
      <c r="AD40">
        <v>45.502499999999998</v>
      </c>
      <c r="AF40" t="s">
        <v>398</v>
      </c>
      <c r="AH40">
        <v>180.45</v>
      </c>
      <c r="AP40" t="s">
        <v>350</v>
      </c>
      <c r="AR40">
        <v>39.494799999999998</v>
      </c>
      <c r="AS40">
        <f t="shared" si="0"/>
        <v>48.164390243902439</v>
      </c>
    </row>
    <row r="41" spans="3:65">
      <c r="W41" s="5" t="s">
        <v>72</v>
      </c>
      <c r="X41" s="4">
        <v>17.609857356656342</v>
      </c>
      <c r="Y41" t="s">
        <v>168</v>
      </c>
      <c r="AB41" t="s">
        <v>307</v>
      </c>
      <c r="AD41">
        <v>57.115099999999998</v>
      </c>
      <c r="AF41" t="s">
        <v>399</v>
      </c>
      <c r="AH41">
        <v>177.77500000000001</v>
      </c>
      <c r="AP41" t="s">
        <v>351</v>
      </c>
      <c r="AR41">
        <v>46.992600000000003</v>
      </c>
      <c r="AS41">
        <f t="shared" si="0"/>
        <v>57.308048780487809</v>
      </c>
    </row>
    <row r="42" spans="3:65">
      <c r="W42" s="3" t="s">
        <v>73</v>
      </c>
      <c r="X42" s="4">
        <v>18.344514714768117</v>
      </c>
      <c r="Y42" t="s">
        <v>169</v>
      </c>
      <c r="AB42" t="s">
        <v>308</v>
      </c>
      <c r="AD42">
        <v>52.729500000000002</v>
      </c>
      <c r="AF42" t="s">
        <v>400</v>
      </c>
      <c r="AH42">
        <v>211.18</v>
      </c>
      <c r="AP42" t="s">
        <v>352</v>
      </c>
      <c r="AR42">
        <v>37.853200000000001</v>
      </c>
      <c r="AS42">
        <f t="shared" si="0"/>
        <v>46.162439024390245</v>
      </c>
    </row>
    <row r="43" spans="3:65">
      <c r="W43" s="3" t="s">
        <v>74</v>
      </c>
      <c r="X43" s="4">
        <v>16.451197437585179</v>
      </c>
      <c r="Y43" t="s">
        <v>168</v>
      </c>
      <c r="AB43" t="s">
        <v>309</v>
      </c>
      <c r="AD43">
        <v>45.497399999999999</v>
      </c>
      <c r="AF43" t="s">
        <v>401</v>
      </c>
      <c r="AH43">
        <v>158.77199999999999</v>
      </c>
      <c r="AP43" t="s">
        <v>353</v>
      </c>
      <c r="AR43">
        <v>48.610799999999998</v>
      </c>
      <c r="AS43">
        <f t="shared" si="0"/>
        <v>59.281463414634146</v>
      </c>
    </row>
    <row r="44" spans="3:65">
      <c r="W44" s="3" t="s">
        <v>75</v>
      </c>
      <c r="X44" s="4">
        <v>17.244083541586473</v>
      </c>
      <c r="Y44" t="s">
        <v>169</v>
      </c>
      <c r="AB44" t="s">
        <v>310</v>
      </c>
      <c r="AD44">
        <v>50.363599999999998</v>
      </c>
      <c r="AF44" t="s">
        <v>402</v>
      </c>
      <c r="AH44">
        <v>189.32900000000001</v>
      </c>
      <c r="AP44" t="s">
        <v>354</v>
      </c>
      <c r="AR44">
        <v>37.443300000000001</v>
      </c>
      <c r="AS44">
        <f t="shared" si="0"/>
        <v>45.662560975609757</v>
      </c>
    </row>
    <row r="45" spans="3:65">
      <c r="W45" s="5" t="s">
        <v>76</v>
      </c>
      <c r="X45" s="4">
        <v>17.587740709174611</v>
      </c>
      <c r="Y45" t="s">
        <v>169</v>
      </c>
      <c r="AB45" t="s">
        <v>311</v>
      </c>
      <c r="AD45">
        <v>45.9803</v>
      </c>
      <c r="AE45">
        <f>AVERAGE(AD2:AD45)</f>
        <v>46.371959090909094</v>
      </c>
      <c r="AF45" t="s">
        <v>403</v>
      </c>
      <c r="AH45">
        <v>183.536</v>
      </c>
      <c r="AP45" t="s">
        <v>355</v>
      </c>
      <c r="AR45">
        <v>40.824300000000001</v>
      </c>
      <c r="AS45">
        <f t="shared" si="0"/>
        <v>49.785731707317076</v>
      </c>
    </row>
    <row r="46" spans="3:65">
      <c r="D46" t="s">
        <v>467</v>
      </c>
      <c r="E46" t="s">
        <v>468</v>
      </c>
      <c r="F46" t="s">
        <v>471</v>
      </c>
      <c r="G46" t="s">
        <v>180</v>
      </c>
      <c r="W46" s="3" t="s">
        <v>77</v>
      </c>
      <c r="X46" s="4">
        <v>19.271878871771307</v>
      </c>
      <c r="Y46" t="s">
        <v>169</v>
      </c>
      <c r="AB46" s="7"/>
      <c r="AC46" s="7"/>
      <c r="AD46" s="7" t="s">
        <v>266</v>
      </c>
      <c r="AF46" t="s">
        <v>404</v>
      </c>
      <c r="AH46">
        <v>185.81200000000001</v>
      </c>
      <c r="AP46" t="s">
        <v>356</v>
      </c>
      <c r="AR46">
        <v>34.804699999999997</v>
      </c>
      <c r="AS46">
        <f t="shared" si="0"/>
        <v>42.444756097560976</v>
      </c>
    </row>
    <row r="47" spans="3:65">
      <c r="C47" t="s">
        <v>357</v>
      </c>
      <c r="D47">
        <v>40.633653333333321</v>
      </c>
      <c r="E47">
        <v>49.553235772357723</v>
      </c>
      <c r="F47">
        <v>0.82</v>
      </c>
      <c r="G47" t="s">
        <v>472</v>
      </c>
      <c r="W47" s="3" t="s">
        <v>78</v>
      </c>
      <c r="X47" s="4">
        <v>18.203202859810062</v>
      </c>
      <c r="Y47" t="s">
        <v>169</v>
      </c>
      <c r="AB47" t="s">
        <v>312</v>
      </c>
      <c r="AD47">
        <v>34.088999999999999</v>
      </c>
      <c r="AF47" t="s">
        <v>405</v>
      </c>
      <c r="AH47">
        <v>173.77600000000001</v>
      </c>
      <c r="AQ47" t="s">
        <v>172</v>
      </c>
      <c r="AR47">
        <f>AVERAGE(AR2:AR46)</f>
        <v>40.633653333333321</v>
      </c>
      <c r="AS47">
        <f>AVERAGE(AS2:AS46)</f>
        <v>49.553235772357723</v>
      </c>
    </row>
    <row r="48" spans="3:65">
      <c r="C48" t="s">
        <v>466</v>
      </c>
      <c r="D48">
        <v>177.18378787878788</v>
      </c>
      <c r="E48">
        <v>106.09807657412448</v>
      </c>
      <c r="F48">
        <v>1.67</v>
      </c>
      <c r="G48" t="s">
        <v>472</v>
      </c>
      <c r="W48" s="6" t="s">
        <v>79</v>
      </c>
      <c r="X48" s="4">
        <v>18.7790711098698</v>
      </c>
      <c r="Y48" t="s">
        <v>169</v>
      </c>
      <c r="AB48" t="s">
        <v>313</v>
      </c>
      <c r="AD48">
        <v>35.832000000000001</v>
      </c>
      <c r="AF48" t="s">
        <v>406</v>
      </c>
      <c r="AH48">
        <v>210.196</v>
      </c>
      <c r="AR48" t="s">
        <v>467</v>
      </c>
      <c r="AS48" t="s">
        <v>468</v>
      </c>
    </row>
    <row r="49" spans="6:45">
      <c r="F49">
        <v>0.8</v>
      </c>
      <c r="G49" t="s">
        <v>472</v>
      </c>
      <c r="W49" s="5" t="s">
        <v>80</v>
      </c>
      <c r="X49" s="4">
        <v>17.067164405510514</v>
      </c>
      <c r="Y49" t="s">
        <v>169</v>
      </c>
      <c r="AB49" t="s">
        <v>314</v>
      </c>
      <c r="AD49">
        <v>41.066800000000001</v>
      </c>
      <c r="AF49" t="s">
        <v>407</v>
      </c>
      <c r="AH49">
        <v>192.28299999999999</v>
      </c>
      <c r="AP49" t="s">
        <v>357</v>
      </c>
      <c r="AR49">
        <v>40.633653333333321</v>
      </c>
      <c r="AS49">
        <v>49.553235772357723</v>
      </c>
    </row>
    <row r="50" spans="6:45">
      <c r="W50" s="3" t="s">
        <v>81</v>
      </c>
      <c r="X50" s="4">
        <v>17.306448029129417</v>
      </c>
      <c r="Y50" s="3">
        <v>1.7994600000000001</v>
      </c>
      <c r="AB50" t="s">
        <v>315</v>
      </c>
      <c r="AD50">
        <v>42.691299999999998</v>
      </c>
      <c r="AF50" t="s">
        <v>408</v>
      </c>
      <c r="AH50">
        <v>194.791</v>
      </c>
    </row>
    <row r="51" spans="6:45">
      <c r="W51" s="6" t="s">
        <v>82</v>
      </c>
      <c r="X51" s="4">
        <v>17.965881190617672</v>
      </c>
      <c r="Y51" t="s">
        <v>168</v>
      </c>
      <c r="AB51" t="s">
        <v>316</v>
      </c>
      <c r="AD51">
        <v>35.543399999999998</v>
      </c>
      <c r="AF51" t="s">
        <v>409</v>
      </c>
      <c r="AH51">
        <v>160.05699999999999</v>
      </c>
    </row>
    <row r="52" spans="6:45">
      <c r="W52" s="6" t="s">
        <v>83</v>
      </c>
      <c r="X52" s="4">
        <v>18.998373834370724</v>
      </c>
      <c r="Y52" t="s">
        <v>169</v>
      </c>
      <c r="AB52" t="s">
        <v>317</v>
      </c>
      <c r="AD52">
        <v>31.5305</v>
      </c>
      <c r="AF52" t="s">
        <v>410</v>
      </c>
      <c r="AH52">
        <v>156.11799999999999</v>
      </c>
    </row>
    <row r="53" spans="6:45">
      <c r="W53" s="6" t="s">
        <v>84</v>
      </c>
      <c r="X53" s="4">
        <v>18.543894774896781</v>
      </c>
      <c r="Y53" t="s">
        <v>168</v>
      </c>
      <c r="AB53" t="s">
        <v>318</v>
      </c>
      <c r="AD53">
        <v>30.461500000000001</v>
      </c>
      <c r="AF53" t="s">
        <v>411</v>
      </c>
      <c r="AH53">
        <v>154.322</v>
      </c>
    </row>
    <row r="54" spans="6:45">
      <c r="W54" s="6" t="s">
        <v>85</v>
      </c>
      <c r="X54" s="4">
        <v>17.431776784799244</v>
      </c>
      <c r="Y54" t="s">
        <v>169</v>
      </c>
      <c r="AB54" t="s">
        <v>319</v>
      </c>
      <c r="AD54">
        <v>39.433700000000002</v>
      </c>
      <c r="AF54" t="s">
        <v>412</v>
      </c>
      <c r="AH54">
        <v>164.60900000000001</v>
      </c>
    </row>
    <row r="55" spans="6:45">
      <c r="W55" s="6" t="s">
        <v>86</v>
      </c>
      <c r="X55" s="4">
        <v>17.033884143755387</v>
      </c>
      <c r="Y55" t="s">
        <v>168</v>
      </c>
      <c r="AB55" t="s">
        <v>320</v>
      </c>
      <c r="AD55">
        <v>42.585599999999999</v>
      </c>
      <c r="AF55" t="s">
        <v>413</v>
      </c>
      <c r="AH55">
        <v>179.06700000000001</v>
      </c>
    </row>
    <row r="56" spans="6:45">
      <c r="W56" s="5" t="s">
        <v>87</v>
      </c>
      <c r="X56" s="4">
        <v>18.029779940725525</v>
      </c>
      <c r="Y56" t="s">
        <v>169</v>
      </c>
      <c r="AB56" t="s">
        <v>321</v>
      </c>
      <c r="AD56">
        <v>42.493200000000002</v>
      </c>
      <c r="AF56" t="s">
        <v>414</v>
      </c>
      <c r="AH56">
        <v>183.41300000000001</v>
      </c>
    </row>
    <row r="57" spans="6:45">
      <c r="W57" s="3" t="s">
        <v>88</v>
      </c>
      <c r="X57" s="4">
        <v>17.310699538579801</v>
      </c>
      <c r="Y57" t="s">
        <v>168</v>
      </c>
      <c r="AB57" t="s">
        <v>322</v>
      </c>
      <c r="AD57">
        <v>37.845700000000001</v>
      </c>
      <c r="AF57" t="s">
        <v>415</v>
      </c>
      <c r="AH57">
        <v>132.911</v>
      </c>
    </row>
    <row r="58" spans="6:45">
      <c r="W58" s="3" t="s">
        <v>89</v>
      </c>
      <c r="X58" s="4">
        <v>17.512199676998449</v>
      </c>
      <c r="Y58" t="s">
        <v>169</v>
      </c>
      <c r="AB58" t="s">
        <v>323</v>
      </c>
      <c r="AD58">
        <v>28.618099999999998</v>
      </c>
      <c r="AF58" t="s">
        <v>416</v>
      </c>
      <c r="AH58">
        <v>164.85900000000001</v>
      </c>
    </row>
    <row r="59" spans="6:45">
      <c r="W59" s="5" t="s">
        <v>90</v>
      </c>
      <c r="X59" s="4">
        <v>15.510543409670065</v>
      </c>
      <c r="Y59" t="s">
        <v>169</v>
      </c>
      <c r="AB59" t="s">
        <v>324</v>
      </c>
      <c r="AD59">
        <v>43.297199999999997</v>
      </c>
      <c r="AF59" t="s">
        <v>417</v>
      </c>
      <c r="AH59">
        <v>167.88200000000001</v>
      </c>
    </row>
    <row r="60" spans="6:45">
      <c r="W60" s="3" t="s">
        <v>91</v>
      </c>
      <c r="X60" s="4">
        <v>17.649832846833903</v>
      </c>
      <c r="Y60" t="s">
        <v>169</v>
      </c>
      <c r="AB60" t="s">
        <v>325</v>
      </c>
      <c r="AD60">
        <v>40.203699999999998</v>
      </c>
      <c r="AF60" t="s">
        <v>418</v>
      </c>
      <c r="AH60">
        <v>148.72800000000001</v>
      </c>
    </row>
    <row r="61" spans="6:45">
      <c r="W61" s="6" t="s">
        <v>92</v>
      </c>
      <c r="X61" s="4">
        <v>15.996739526960013</v>
      </c>
      <c r="Y61" t="s">
        <v>169</v>
      </c>
      <c r="AB61" t="s">
        <v>326</v>
      </c>
      <c r="AD61">
        <v>43.762300000000003</v>
      </c>
      <c r="AF61" t="s">
        <v>419</v>
      </c>
      <c r="AH61">
        <v>165.55699999999999</v>
      </c>
    </row>
    <row r="62" spans="6:45">
      <c r="W62" s="5" t="s">
        <v>93</v>
      </c>
      <c r="X62" s="4">
        <v>16.832990353619142</v>
      </c>
      <c r="Y62" t="s">
        <v>169</v>
      </c>
      <c r="AB62" t="s">
        <v>327</v>
      </c>
      <c r="AD62">
        <v>39.972700000000003</v>
      </c>
      <c r="AF62" t="s">
        <v>420</v>
      </c>
      <c r="AH62">
        <v>166.28299999999999</v>
      </c>
    </row>
    <row r="63" spans="6:45">
      <c r="W63" s="3" t="s">
        <v>94</v>
      </c>
      <c r="X63" s="4">
        <v>18.03766588943186</v>
      </c>
      <c r="Y63" t="s">
        <v>169</v>
      </c>
      <c r="AB63" t="s">
        <v>328</v>
      </c>
      <c r="AD63">
        <v>42.315199999999997</v>
      </c>
      <c r="AF63" t="s">
        <v>421</v>
      </c>
      <c r="AH63">
        <v>151.96199999999999</v>
      </c>
    </row>
    <row r="64" spans="6:45">
      <c r="W64" s="3" t="s">
        <v>95</v>
      </c>
      <c r="X64" s="4">
        <v>17.046871802461958</v>
      </c>
      <c r="Y64" t="s">
        <v>169</v>
      </c>
      <c r="AB64" t="s">
        <v>329</v>
      </c>
      <c r="AD64">
        <v>47.645000000000003</v>
      </c>
      <c r="AF64" t="s">
        <v>422</v>
      </c>
      <c r="AH64">
        <v>172.916</v>
      </c>
    </row>
    <row r="65" spans="23:34">
      <c r="W65" s="6" t="s">
        <v>96</v>
      </c>
      <c r="X65" s="4">
        <v>16.265075659872146</v>
      </c>
      <c r="Y65" t="s">
        <v>169</v>
      </c>
      <c r="AB65" t="s">
        <v>330</v>
      </c>
      <c r="AD65">
        <v>42.195399999999999</v>
      </c>
      <c r="AF65" t="s">
        <v>423</v>
      </c>
      <c r="AH65">
        <v>162.994</v>
      </c>
    </row>
    <row r="66" spans="23:34">
      <c r="W66" s="5" t="s">
        <v>97</v>
      </c>
      <c r="X66" s="4">
        <v>19.146009349584546</v>
      </c>
      <c r="Y66" t="s">
        <v>169</v>
      </c>
      <c r="AB66" t="s">
        <v>331</v>
      </c>
      <c r="AD66">
        <v>38.314399999999999</v>
      </c>
      <c r="AF66" t="s">
        <v>424</v>
      </c>
      <c r="AH66">
        <v>179.76900000000001</v>
      </c>
    </row>
    <row r="67" spans="23:34">
      <c r="W67" s="5" t="s">
        <v>98</v>
      </c>
      <c r="X67" s="4">
        <v>20.581264830210316</v>
      </c>
      <c r="Y67" t="s">
        <v>169</v>
      </c>
      <c r="AB67" t="s">
        <v>332</v>
      </c>
      <c r="AD67">
        <v>56.845199999999998</v>
      </c>
      <c r="AF67" s="32" t="s">
        <v>425</v>
      </c>
      <c r="AG67" s="32"/>
      <c r="AH67" s="32">
        <v>246.75700000000001</v>
      </c>
    </row>
    <row r="68" spans="23:34">
      <c r="W68" s="3" t="s">
        <v>99</v>
      </c>
      <c r="X68" s="4">
        <v>19.072939141334224</v>
      </c>
      <c r="Y68" t="s">
        <v>169</v>
      </c>
      <c r="AB68" t="s">
        <v>333</v>
      </c>
      <c r="AD68">
        <v>46.1935</v>
      </c>
      <c r="AF68" t="s">
        <v>426</v>
      </c>
      <c r="AH68">
        <v>262.27100000000002</v>
      </c>
    </row>
    <row r="69" spans="23:34">
      <c r="W69" s="6" t="s">
        <v>100</v>
      </c>
      <c r="X69" s="4">
        <v>18.752124930376848</v>
      </c>
      <c r="Y69" t="s">
        <v>169</v>
      </c>
      <c r="AB69" t="s">
        <v>334</v>
      </c>
      <c r="AD69">
        <v>41.959299999999999</v>
      </c>
      <c r="AF69" t="s">
        <v>427</v>
      </c>
      <c r="AH69">
        <v>238.08799999999999</v>
      </c>
    </row>
    <row r="70" spans="23:34">
      <c r="W70" s="6" t="s">
        <v>101</v>
      </c>
      <c r="X70" s="4">
        <v>18.587715988221571</v>
      </c>
      <c r="Y70" t="s">
        <v>169</v>
      </c>
      <c r="AB70" t="s">
        <v>335</v>
      </c>
      <c r="AD70">
        <v>38.379899999999999</v>
      </c>
      <c r="AF70" s="30" t="s">
        <v>428</v>
      </c>
      <c r="AG70" s="30"/>
      <c r="AH70">
        <v>232.869</v>
      </c>
    </row>
    <row r="71" spans="23:34">
      <c r="W71" s="5" t="s">
        <v>102</v>
      </c>
      <c r="X71" s="4">
        <v>21.276903892396263</v>
      </c>
      <c r="Y71" t="s">
        <v>169</v>
      </c>
      <c r="AB71" t="s">
        <v>336</v>
      </c>
      <c r="AD71">
        <v>46.028799999999997</v>
      </c>
      <c r="AF71" t="s">
        <v>429</v>
      </c>
      <c r="AH71">
        <v>249.202</v>
      </c>
    </row>
    <row r="72" spans="23:34">
      <c r="W72" s="5" t="s">
        <v>103</v>
      </c>
      <c r="X72" s="4">
        <v>18.961152142868606</v>
      </c>
      <c r="Y72" t="s">
        <v>169</v>
      </c>
      <c r="AB72" t="s">
        <v>337</v>
      </c>
      <c r="AD72">
        <v>47.553899999999999</v>
      </c>
      <c r="AF72" t="s">
        <v>430</v>
      </c>
      <c r="AH72">
        <v>232.095</v>
      </c>
    </row>
    <row r="73" spans="23:34">
      <c r="W73" s="5" t="s">
        <v>104</v>
      </c>
      <c r="X73" s="4">
        <v>20.348736639389671</v>
      </c>
      <c r="Y73" t="s">
        <v>168</v>
      </c>
      <c r="AB73" t="s">
        <v>338</v>
      </c>
      <c r="AD73">
        <v>43.607199999999999</v>
      </c>
      <c r="AF73" t="s">
        <v>431</v>
      </c>
      <c r="AH73">
        <v>231.029</v>
      </c>
    </row>
    <row r="74" spans="23:34">
      <c r="W74" s="3" t="s">
        <v>105</v>
      </c>
      <c r="X74" s="4">
        <v>19.945222036758505</v>
      </c>
      <c r="Y74" t="s">
        <v>169</v>
      </c>
      <c r="AB74" t="s">
        <v>339</v>
      </c>
      <c r="AD74">
        <v>43.9878</v>
      </c>
      <c r="AF74" t="s">
        <v>432</v>
      </c>
      <c r="AH74">
        <v>226.32499999999999</v>
      </c>
    </row>
    <row r="75" spans="23:34">
      <c r="W75" s="3" t="s">
        <v>106</v>
      </c>
      <c r="X75" s="4">
        <v>16.97606431550367</v>
      </c>
      <c r="Y75" t="s">
        <v>169</v>
      </c>
      <c r="AB75" t="s">
        <v>340</v>
      </c>
      <c r="AD75">
        <v>36.694200000000002</v>
      </c>
      <c r="AF75" t="s">
        <v>433</v>
      </c>
      <c r="AH75">
        <v>242.95400000000001</v>
      </c>
    </row>
    <row r="76" spans="23:34">
      <c r="W76" s="5" t="s">
        <v>107</v>
      </c>
      <c r="X76" s="4">
        <v>19.658766545483427</v>
      </c>
      <c r="Y76" t="s">
        <v>169</v>
      </c>
      <c r="AB76" t="s">
        <v>341</v>
      </c>
      <c r="AD76">
        <v>36.461500000000001</v>
      </c>
      <c r="AF76" t="s">
        <v>434</v>
      </c>
      <c r="AH76">
        <v>244.21100000000001</v>
      </c>
    </row>
    <row r="77" spans="23:34">
      <c r="W77" s="5" t="s">
        <v>108</v>
      </c>
      <c r="X77" s="4">
        <v>19.506821741653606</v>
      </c>
      <c r="Y77" t="s">
        <v>169</v>
      </c>
      <c r="AB77" t="s">
        <v>342</v>
      </c>
      <c r="AD77">
        <v>44.344000000000001</v>
      </c>
      <c r="AF77" t="s">
        <v>435</v>
      </c>
      <c r="AH77">
        <v>237.35499999999999</v>
      </c>
    </row>
    <row r="78" spans="23:34">
      <c r="W78" s="5" t="s">
        <v>109</v>
      </c>
      <c r="X78" s="4">
        <v>18.841038294115847</v>
      </c>
      <c r="Y78" t="s">
        <v>168</v>
      </c>
      <c r="AB78" t="s">
        <v>343</v>
      </c>
      <c r="AD78">
        <v>33.119700000000002</v>
      </c>
      <c r="AF78" t="s">
        <v>436</v>
      </c>
      <c r="AH78">
        <v>237.82400000000001</v>
      </c>
    </row>
    <row r="79" spans="23:34">
      <c r="W79" s="5" t="s">
        <v>110</v>
      </c>
      <c r="X79" s="4">
        <v>19.67200248458909</v>
      </c>
      <c r="Y79" s="5">
        <v>7.3442100000000003</v>
      </c>
      <c r="AB79" t="s">
        <v>344</v>
      </c>
      <c r="AD79">
        <v>39.446399999999997</v>
      </c>
      <c r="AF79" t="s">
        <v>437</v>
      </c>
      <c r="AH79">
        <v>225.25299999999999</v>
      </c>
    </row>
    <row r="80" spans="23:34">
      <c r="W80" s="3" t="s">
        <v>111</v>
      </c>
      <c r="X80" s="4">
        <v>18.808683164629979</v>
      </c>
      <c r="Y80" t="s">
        <v>169</v>
      </c>
      <c r="AB80" t="s">
        <v>345</v>
      </c>
      <c r="AD80">
        <v>43.114199999999997</v>
      </c>
      <c r="AF80" t="s">
        <v>438</v>
      </c>
      <c r="AH80">
        <v>217.09399999999999</v>
      </c>
    </row>
    <row r="81" spans="23:34">
      <c r="W81" s="3" t="s">
        <v>112</v>
      </c>
      <c r="X81" s="4">
        <v>16.62113894776434</v>
      </c>
      <c r="Y81" t="s">
        <v>169</v>
      </c>
      <c r="AB81" t="s">
        <v>346</v>
      </c>
      <c r="AD81">
        <v>37.498800000000003</v>
      </c>
      <c r="AF81" t="s">
        <v>439</v>
      </c>
      <c r="AH81">
        <v>228.57599999999999</v>
      </c>
    </row>
    <row r="82" spans="23:34">
      <c r="W82" s="3" t="s">
        <v>113</v>
      </c>
      <c r="X82" s="4">
        <v>17.123662521852932</v>
      </c>
      <c r="Y82" t="s">
        <v>168</v>
      </c>
      <c r="AB82" t="s">
        <v>347</v>
      </c>
      <c r="AD82">
        <v>45.324300000000001</v>
      </c>
      <c r="AF82" t="s">
        <v>440</v>
      </c>
      <c r="AH82">
        <v>227.89699999999999</v>
      </c>
    </row>
    <row r="83" spans="23:34">
      <c r="W83" s="7"/>
      <c r="X83" s="1" t="s">
        <v>3</v>
      </c>
      <c r="Y83" s="2" t="s">
        <v>266</v>
      </c>
      <c r="AB83" t="s">
        <v>348</v>
      </c>
      <c r="AD83">
        <v>38.434699999999999</v>
      </c>
      <c r="AF83" t="s">
        <v>441</v>
      </c>
      <c r="AH83">
        <v>204.06399999999999</v>
      </c>
    </row>
    <row r="84" spans="23:34">
      <c r="W84" s="5" t="s">
        <v>114</v>
      </c>
      <c r="X84" s="4">
        <v>18.746696338911708</v>
      </c>
      <c r="Y84" s="29">
        <v>1.53555</v>
      </c>
      <c r="AB84" t="s">
        <v>349</v>
      </c>
      <c r="AD84">
        <v>43.6006</v>
      </c>
      <c r="AF84" t="s">
        <v>442</v>
      </c>
      <c r="AH84">
        <v>266.20400000000001</v>
      </c>
    </row>
    <row r="85" spans="23:34">
      <c r="W85" s="3" t="s">
        <v>115</v>
      </c>
      <c r="X85" s="4">
        <v>19.5082577559828</v>
      </c>
      <c r="Y85" s="29">
        <v>0.77798299999999998</v>
      </c>
      <c r="AB85" t="s">
        <v>350</v>
      </c>
      <c r="AD85">
        <v>39.494799999999998</v>
      </c>
      <c r="AF85" t="s">
        <v>443</v>
      </c>
      <c r="AH85">
        <v>184.98400000000001</v>
      </c>
    </row>
    <row r="86" spans="23:34">
      <c r="W86" s="6" t="s">
        <v>116</v>
      </c>
      <c r="X86" s="4">
        <v>22.389700966706389</v>
      </c>
      <c r="Y86" s="6">
        <v>2.8393799999999998</v>
      </c>
      <c r="AB86" t="s">
        <v>351</v>
      </c>
      <c r="AD86">
        <v>46.992600000000003</v>
      </c>
      <c r="AF86" t="s">
        <v>444</v>
      </c>
      <c r="AH86">
        <v>250.643</v>
      </c>
    </row>
    <row r="87" spans="23:34">
      <c r="W87" s="5" t="s">
        <v>117</v>
      </c>
      <c r="X87" s="4">
        <v>26.565077183573276</v>
      </c>
      <c r="Y87" s="29">
        <v>1.40757</v>
      </c>
      <c r="AB87" t="s">
        <v>352</v>
      </c>
      <c r="AD87">
        <v>37.853200000000001</v>
      </c>
      <c r="AF87" t="s">
        <v>445</v>
      </c>
      <c r="AH87">
        <v>272.72699999999998</v>
      </c>
    </row>
    <row r="88" spans="23:34">
      <c r="W88" s="3" t="s">
        <v>118</v>
      </c>
      <c r="X88" s="4">
        <v>24.032104129639347</v>
      </c>
      <c r="Y88" s="3">
        <v>2.2426699999999999</v>
      </c>
      <c r="AB88" t="s">
        <v>353</v>
      </c>
      <c r="AD88">
        <v>48.610799999999998</v>
      </c>
      <c r="AF88" t="s">
        <v>446</v>
      </c>
      <c r="AH88">
        <v>231.87</v>
      </c>
    </row>
    <row r="89" spans="23:34">
      <c r="W89" s="6" t="s">
        <v>119</v>
      </c>
      <c r="X89" s="4">
        <v>18.832181083502679</v>
      </c>
      <c r="Y89" s="29">
        <v>1.056</v>
      </c>
      <c r="AB89" t="s">
        <v>354</v>
      </c>
      <c r="AD89">
        <v>37.443300000000001</v>
      </c>
      <c r="AF89" t="s">
        <v>447</v>
      </c>
      <c r="AH89">
        <v>290.66899999999998</v>
      </c>
    </row>
    <row r="90" spans="23:34">
      <c r="W90" s="5" t="s">
        <v>120</v>
      </c>
      <c r="X90" s="4">
        <v>27.983120919189695</v>
      </c>
      <c r="Y90" s="5">
        <v>3.3807999999999998</v>
      </c>
      <c r="AB90" t="s">
        <v>355</v>
      </c>
      <c r="AD90">
        <v>40.824300000000001</v>
      </c>
      <c r="AF90" t="s">
        <v>448</v>
      </c>
      <c r="AH90">
        <v>240.38900000000001</v>
      </c>
    </row>
    <row r="91" spans="23:34">
      <c r="W91" s="6" t="s">
        <v>121</v>
      </c>
      <c r="X91" s="4">
        <v>27.102567400293132</v>
      </c>
      <c r="Y91" s="6">
        <v>1.83446</v>
      </c>
      <c r="AB91" t="s">
        <v>356</v>
      </c>
      <c r="AD91">
        <v>34.804699999999997</v>
      </c>
      <c r="AF91" t="s">
        <v>449</v>
      </c>
      <c r="AH91">
        <v>251.15700000000001</v>
      </c>
    </row>
    <row r="92" spans="23:34">
      <c r="W92" s="6" t="s">
        <v>122</v>
      </c>
      <c r="X92" s="4">
        <v>22.211498933054223</v>
      </c>
      <c r="Y92" s="6">
        <v>2.2586200000000001</v>
      </c>
      <c r="AF92" t="s">
        <v>450</v>
      </c>
      <c r="AH92">
        <v>240.77</v>
      </c>
    </row>
    <row r="93" spans="23:34">
      <c r="W93" s="5" t="s">
        <v>123</v>
      </c>
      <c r="X93" s="4">
        <v>19.882946368548271</v>
      </c>
      <c r="Y93" s="29">
        <v>0.38135000000000002</v>
      </c>
      <c r="AF93" t="s">
        <v>451</v>
      </c>
      <c r="AH93">
        <v>226.78100000000001</v>
      </c>
    </row>
    <row r="94" spans="23:34">
      <c r="W94" s="3" t="s">
        <v>124</v>
      </c>
      <c r="X94" s="4">
        <v>20.778539425700096</v>
      </c>
      <c r="Y94" s="3">
        <v>9.8139900000000004</v>
      </c>
      <c r="AF94" t="s">
        <v>452</v>
      </c>
      <c r="AH94">
        <v>309.42</v>
      </c>
    </row>
    <row r="95" spans="23:34">
      <c r="W95" s="5" t="s">
        <v>125</v>
      </c>
      <c r="X95" s="4">
        <v>25.347847220938704</v>
      </c>
      <c r="Y95" s="5">
        <v>2.1813199999999999</v>
      </c>
      <c r="AF95" t="s">
        <v>453</v>
      </c>
      <c r="AH95">
        <v>231.33799999999999</v>
      </c>
    </row>
    <row r="96" spans="23:34">
      <c r="W96" s="3" t="s">
        <v>126</v>
      </c>
      <c r="X96" s="4">
        <v>22.185633132473672</v>
      </c>
      <c r="Y96" s="3">
        <v>1.54619</v>
      </c>
      <c r="AF96" t="s">
        <v>454</v>
      </c>
      <c r="AH96">
        <v>275.08699999999999</v>
      </c>
    </row>
    <row r="97" spans="23:34">
      <c r="W97" s="3" t="s">
        <v>127</v>
      </c>
      <c r="X97" s="4">
        <v>23.024722522618724</v>
      </c>
      <c r="Y97" s="29">
        <v>1.38985</v>
      </c>
      <c r="AF97" t="s">
        <v>455</v>
      </c>
      <c r="AH97">
        <v>253.518</v>
      </c>
    </row>
    <row r="98" spans="23:34">
      <c r="W98" s="3" t="s">
        <v>128</v>
      </c>
      <c r="X98" s="4">
        <v>24.440196511530214</v>
      </c>
      <c r="Y98" s="29">
        <v>1.8918200000000001</v>
      </c>
      <c r="AF98" t="s">
        <v>456</v>
      </c>
      <c r="AH98">
        <v>253.81299999999999</v>
      </c>
    </row>
    <row r="99" spans="23:34">
      <c r="W99" s="3" t="s">
        <v>129</v>
      </c>
      <c r="X99" s="4">
        <v>26.389181292335973</v>
      </c>
      <c r="Y99" s="29">
        <v>0.59986700000000004</v>
      </c>
      <c r="AF99" t="s">
        <v>457</v>
      </c>
      <c r="AH99">
        <v>245.52500000000001</v>
      </c>
    </row>
    <row r="100" spans="23:34">
      <c r="W100" s="5" t="s">
        <v>130</v>
      </c>
      <c r="X100" s="4">
        <v>18.630082400499571</v>
      </c>
      <c r="Y100" s="5">
        <v>2.1604800000000002</v>
      </c>
      <c r="AF100" t="s">
        <v>458</v>
      </c>
      <c r="AH100">
        <v>231.28899999999999</v>
      </c>
    </row>
    <row r="101" spans="23:34">
      <c r="W101" s="5" t="s">
        <v>131</v>
      </c>
      <c r="X101" s="4">
        <v>20.204313780221415</v>
      </c>
      <c r="Y101" s="5">
        <v>9.3098600000000005</v>
      </c>
      <c r="AF101" t="s">
        <v>459</v>
      </c>
      <c r="AH101">
        <v>241.536</v>
      </c>
    </row>
    <row r="102" spans="23:34">
      <c r="W102" s="5" t="s">
        <v>132</v>
      </c>
      <c r="X102" s="4">
        <v>21.023132907910362</v>
      </c>
      <c r="Y102" s="5">
        <v>6.2142799999999996</v>
      </c>
      <c r="AF102" t="s">
        <v>460</v>
      </c>
      <c r="AH102">
        <v>260.78399999999999</v>
      </c>
    </row>
    <row r="103" spans="23:34">
      <c r="W103" s="5" t="s">
        <v>133</v>
      </c>
      <c r="X103" s="4">
        <v>22.697861002276017</v>
      </c>
      <c r="Y103" s="29">
        <v>1.2735399999999999</v>
      </c>
      <c r="AF103" t="s">
        <v>461</v>
      </c>
      <c r="AH103">
        <v>271.28300000000002</v>
      </c>
    </row>
    <row r="104" spans="23:34">
      <c r="W104" s="3" t="s">
        <v>134</v>
      </c>
      <c r="X104" s="4">
        <v>21.929413399818547</v>
      </c>
      <c r="Y104" s="29">
        <v>0.75632200000000005</v>
      </c>
      <c r="AF104" t="s">
        <v>462</v>
      </c>
      <c r="AH104">
        <v>254.06</v>
      </c>
    </row>
    <row r="105" spans="23:34">
      <c r="W105" s="3" t="s">
        <v>135</v>
      </c>
      <c r="X105" s="4">
        <v>21.231290888038849</v>
      </c>
      <c r="Y105" s="29">
        <v>0.69985399999999998</v>
      </c>
      <c r="AF105" t="s">
        <v>463</v>
      </c>
      <c r="AH105">
        <v>215.51599999999999</v>
      </c>
    </row>
    <row r="106" spans="23:34">
      <c r="W106" s="6" t="s">
        <v>136</v>
      </c>
      <c r="X106" s="4">
        <v>20.586268400916442</v>
      </c>
      <c r="Y106" s="29">
        <v>1.1050500000000001</v>
      </c>
      <c r="AF106" t="s">
        <v>464</v>
      </c>
      <c r="AH106">
        <v>276.22399999999999</v>
      </c>
    </row>
    <row r="107" spans="23:34">
      <c r="W107" s="6" t="s">
        <v>137</v>
      </c>
      <c r="X107" s="4">
        <v>20.816981189209578</v>
      </c>
      <c r="Y107" s="29">
        <v>0.37064999999999998</v>
      </c>
      <c r="AF107" t="s">
        <v>465</v>
      </c>
      <c r="AH107">
        <v>251.21199999999999</v>
      </c>
    </row>
    <row r="108" spans="23:34">
      <c r="W108" s="6" t="s">
        <v>138</v>
      </c>
      <c r="X108" s="4">
        <v>20.474941593150451</v>
      </c>
      <c r="Y108" s="29">
        <v>1.22543</v>
      </c>
    </row>
    <row r="109" spans="23:34">
      <c r="W109" s="6" t="s">
        <v>139</v>
      </c>
      <c r="X109" s="4">
        <v>26.206043791835416</v>
      </c>
      <c r="Y109" s="6">
        <v>2.89466</v>
      </c>
    </row>
    <row r="110" spans="23:34">
      <c r="W110" s="5" t="s">
        <v>140</v>
      </c>
      <c r="X110" s="4">
        <v>23.492805403822135</v>
      </c>
      <c r="Y110" s="5">
        <v>2.6751499999999999</v>
      </c>
    </row>
    <row r="111" spans="23:34">
      <c r="W111" s="3" t="s">
        <v>141</v>
      </c>
      <c r="X111" s="4">
        <v>23.361599488359417</v>
      </c>
      <c r="Y111" s="29">
        <v>1.6357699999999999</v>
      </c>
    </row>
    <row r="112" spans="23:34">
      <c r="W112" s="6" t="s">
        <v>142</v>
      </c>
      <c r="X112" s="4">
        <v>25.108398147407744</v>
      </c>
      <c r="Y112" s="6">
        <v>3.4784299999999999</v>
      </c>
    </row>
    <row r="113" spans="23:25">
      <c r="W113" s="6" t="s">
        <v>143</v>
      </c>
      <c r="X113" s="4">
        <v>25.89803491887184</v>
      </c>
      <c r="Y113" s="6">
        <v>11.327199999999999</v>
      </c>
    </row>
    <row r="114" spans="23:25">
      <c r="W114" s="6" t="s">
        <v>144</v>
      </c>
      <c r="X114" s="4">
        <v>23.212736001110819</v>
      </c>
      <c r="Y114" s="29">
        <v>0.340532</v>
      </c>
    </row>
    <row r="115" spans="23:25">
      <c r="W115" s="3" t="s">
        <v>145</v>
      </c>
      <c r="X115" s="4">
        <v>19.679126683917353</v>
      </c>
      <c r="Y115" s="3">
        <v>1.49865</v>
      </c>
    </row>
    <row r="116" spans="23:25">
      <c r="W116" s="6" t="s">
        <v>146</v>
      </c>
      <c r="X116" s="4">
        <v>21.340704120761771</v>
      </c>
      <c r="Y116" s="6">
        <v>3.7011500000000002</v>
      </c>
    </row>
    <row r="117" spans="23:25">
      <c r="W117" s="6" t="s">
        <v>147</v>
      </c>
      <c r="X117" s="4">
        <v>22.236221311682954</v>
      </c>
      <c r="Y117" s="6">
        <v>3.3946100000000001</v>
      </c>
    </row>
    <row r="118" spans="23:25">
      <c r="W118" s="6" t="s">
        <v>148</v>
      </c>
      <c r="X118" s="4">
        <v>22.770722006529198</v>
      </c>
      <c r="Y118" s="6">
        <v>2.9623200000000001</v>
      </c>
    </row>
  </sheetData>
  <mergeCells count="4">
    <mergeCell ref="P3:T8"/>
    <mergeCell ref="AK2:AO7"/>
    <mergeCell ref="AU2:AY7"/>
    <mergeCell ref="BE2:BI7"/>
  </mergeCells>
  <conditionalFormatting sqref="W2:W82">
    <cfRule type="containsText" dxfId="38" priority="47" operator="containsText" text="Negative">
      <formula>NOT(ISERROR(SEARCH("Negative",W2)))</formula>
    </cfRule>
  </conditionalFormatting>
  <conditionalFormatting sqref="Y1:Y41">
    <cfRule type="containsText" dxfId="37" priority="42" operator="containsText" text="Negative">
      <formula>NOT(ISERROR(SEARCH("Negative",Y1)))</formula>
    </cfRule>
  </conditionalFormatting>
  <conditionalFormatting sqref="Y39:Y40">
    <cfRule type="containsText" dxfId="36" priority="41" operator="containsText" text="LOD">
      <formula>NOT(ISERROR(SEARCH("LOD",Y39)))</formula>
    </cfRule>
  </conditionalFormatting>
  <conditionalFormatting sqref="Y42">
    <cfRule type="containsText" dxfId="35" priority="39" operator="containsText" text="LOD">
      <formula>NOT(ISERROR(SEARCH("LOD",Y42)))</formula>
    </cfRule>
  </conditionalFormatting>
  <conditionalFormatting sqref="Y42:Y43">
    <cfRule type="containsText" dxfId="34" priority="40" operator="containsText" text="Negative">
      <formula>NOT(ISERROR(SEARCH("Negative",Y42)))</formula>
    </cfRule>
  </conditionalFormatting>
  <conditionalFormatting sqref="Y44:Y49">
    <cfRule type="containsText" dxfId="33" priority="35" operator="containsText" text="LOD">
      <formula>NOT(ISERROR(SEARCH("LOD",Y44)))</formula>
    </cfRule>
  </conditionalFormatting>
  <conditionalFormatting sqref="Y44:Y51">
    <cfRule type="containsText" dxfId="32" priority="36" operator="containsText" text="Negative">
      <formula>NOT(ISERROR(SEARCH("Negative",Y44)))</formula>
    </cfRule>
  </conditionalFormatting>
  <conditionalFormatting sqref="Y52">
    <cfRule type="containsText" dxfId="31" priority="33" operator="containsText" text="LOD">
      <formula>NOT(ISERROR(SEARCH("LOD",Y52)))</formula>
    </cfRule>
  </conditionalFormatting>
  <conditionalFormatting sqref="Y52:Y53">
    <cfRule type="containsText" dxfId="30" priority="34" operator="containsText" text="Negative">
      <formula>NOT(ISERROR(SEARCH("Negative",Y52)))</formula>
    </cfRule>
  </conditionalFormatting>
  <conditionalFormatting sqref="Y54">
    <cfRule type="containsText" dxfId="29" priority="31" operator="containsText" text="LOD">
      <formula>NOT(ISERROR(SEARCH("LOD",Y54)))</formula>
    </cfRule>
  </conditionalFormatting>
  <conditionalFormatting sqref="Y54:Y55">
    <cfRule type="containsText" dxfId="28" priority="32" operator="containsText" text="Negative">
      <formula>NOT(ISERROR(SEARCH("Negative",Y54)))</formula>
    </cfRule>
  </conditionalFormatting>
  <conditionalFormatting sqref="Y56">
    <cfRule type="containsText" dxfId="27" priority="29" operator="containsText" text="LOD">
      <formula>NOT(ISERROR(SEARCH("LOD",Y56)))</formula>
    </cfRule>
  </conditionalFormatting>
  <conditionalFormatting sqref="Y56:Y57">
    <cfRule type="containsText" dxfId="26" priority="30" operator="containsText" text="Negative">
      <formula>NOT(ISERROR(SEARCH("Negative",Y56)))</formula>
    </cfRule>
  </conditionalFormatting>
  <conditionalFormatting sqref="Y58:Y72">
    <cfRule type="containsText" dxfId="25" priority="27" operator="containsText" text="LOD">
      <formula>NOT(ISERROR(SEARCH("LOD",Y58)))</formula>
    </cfRule>
  </conditionalFormatting>
  <conditionalFormatting sqref="Y58:Y73">
    <cfRule type="containsText" dxfId="24" priority="28" operator="containsText" text="Negative">
      <formula>NOT(ISERROR(SEARCH("Negative",Y58)))</formula>
    </cfRule>
  </conditionalFormatting>
  <conditionalFormatting sqref="Y74:Y77">
    <cfRule type="containsText" dxfId="23" priority="25" operator="containsText" text="LOD">
      <formula>NOT(ISERROR(SEARCH("LOD",Y74)))</formula>
    </cfRule>
  </conditionalFormatting>
  <conditionalFormatting sqref="Y74:Y79">
    <cfRule type="containsText" dxfId="22" priority="26" operator="containsText" text="Negative">
      <formula>NOT(ISERROR(SEARCH("Negative",Y74)))</formula>
    </cfRule>
  </conditionalFormatting>
  <conditionalFormatting sqref="Y80:Y81">
    <cfRule type="containsText" dxfId="21" priority="21" operator="containsText" text="LOD">
      <formula>NOT(ISERROR(SEARCH("LOD",Y80)))</formula>
    </cfRule>
  </conditionalFormatting>
  <conditionalFormatting sqref="Y80:Y82">
    <cfRule type="containsText" dxfId="20" priority="22" operator="containsText" text="Negative">
      <formula>NOT(ISERROR(SEARCH("Negative",Y80)))</formula>
    </cfRule>
  </conditionalFormatting>
  <conditionalFormatting sqref="Y84:Y118">
    <cfRule type="cellIs" dxfId="19" priority="19" operator="lessThan">
      <formula>0</formula>
    </cfRule>
    <cfRule type="cellIs" dxfId="18" priority="20" operator="lessThan">
      <formula>0</formula>
    </cfRule>
  </conditionalFormatting>
  <conditionalFormatting sqref="Z9">
    <cfRule type="containsText" dxfId="17" priority="8" operator="containsText" text="Negative">
      <formula>NOT(ISERROR(SEARCH("Negative",Z9)))</formula>
    </cfRule>
  </conditionalFormatting>
  <conditionalFormatting sqref="Z16">
    <cfRule type="containsText" dxfId="16" priority="7" operator="containsText" text="Negative">
      <formula>NOT(ISERROR(SEARCH("Negative",Z16)))</formula>
    </cfRule>
  </conditionalFormatting>
  <conditionalFormatting sqref="Z18">
    <cfRule type="containsText" dxfId="15" priority="6" operator="containsText" text="Negative">
      <formula>NOT(ISERROR(SEARCH("Negative",Z18)))</formula>
    </cfRule>
  </conditionalFormatting>
  <conditionalFormatting sqref="Z21">
    <cfRule type="containsText" dxfId="14" priority="5" operator="containsText" text="Negative">
      <formula>NOT(ISERROR(SEARCH("Negative",Z21)))</formula>
    </cfRule>
  </conditionalFormatting>
  <conditionalFormatting sqref="Z33">
    <cfRule type="containsText" dxfId="13" priority="4" operator="containsText" text="Negative">
      <formula>NOT(ISERROR(SEARCH("Negative",Z33)))</formula>
    </cfRule>
  </conditionalFormatting>
  <conditionalFormatting sqref="AD1:AD91">
    <cfRule type="cellIs" dxfId="12" priority="17" operator="equal">
      <formula>"Negative"</formula>
    </cfRule>
    <cfRule type="containsText" dxfId="11" priority="16" operator="containsText" text="LOD">
      <formula>NOT(ISERROR(SEARCH("LOD",AD1)))</formula>
    </cfRule>
  </conditionalFormatting>
  <conditionalFormatting sqref="AD2:AD91">
    <cfRule type="cellIs" dxfId="10" priority="18" operator="lessThan">
      <formula>0</formula>
    </cfRule>
  </conditionalFormatting>
  <conditionalFormatting sqref="AF1">
    <cfRule type="containsText" dxfId="9" priority="15" operator="containsText" text="Negative">
      <formula>NOT(ISERROR(SEARCH("Negative",AF1)))</formula>
    </cfRule>
  </conditionalFormatting>
  <conditionalFormatting sqref="AR1:AR46">
    <cfRule type="cellIs" dxfId="8" priority="14" operator="lessThan">
      <formula>0</formula>
    </cfRule>
    <cfRule type="containsText" dxfId="7" priority="12" operator="containsText" text="LOD">
      <formula>NOT(ISERROR(SEARCH("LOD",AR1)))</formula>
    </cfRule>
    <cfRule type="cellIs" dxfId="6" priority="13" operator="equal">
      <formula>"Negative"</formula>
    </cfRule>
  </conditionalFormatting>
  <conditionalFormatting sqref="BB1">
    <cfRule type="containsText" dxfId="5" priority="9" operator="containsText" text="LOD">
      <formula>NOT(ISERROR(SEARCH("LOD",BB1)))</formula>
    </cfRule>
    <cfRule type="cellIs" dxfId="4" priority="10" operator="equal">
      <formula>"Negative"</formula>
    </cfRule>
    <cfRule type="cellIs" dxfId="3" priority="11" operator="lessThan">
      <formula>0</formula>
    </cfRule>
  </conditionalFormatting>
  <conditionalFormatting sqref="BL1">
    <cfRule type="cellIs" dxfId="2" priority="2" operator="equal">
      <formula>"Negative"</formula>
    </cfRule>
    <cfRule type="cellIs" dxfId="1" priority="3" operator="lessThan">
      <formula>0</formula>
    </cfRule>
    <cfRule type="containsText" dxfId="0" priority="1" operator="containsText" text="LOD">
      <formula>NOT(ISERROR(SEARCH("LOD",BL1)))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Nielsen Calcs</vt:lpstr>
      <vt:lpstr>Calcs</vt:lpstr>
      <vt:lpstr>Germ Partitioning Calcs</vt:lpstr>
      <vt:lpstr>Li (Koopmans)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WILL J.</dc:creator>
  <cp:lastModifiedBy>Will Nicholson</cp:lastModifiedBy>
  <dcterms:created xsi:type="dcterms:W3CDTF">2024-10-14T10:16:13Z</dcterms:created>
  <dcterms:modified xsi:type="dcterms:W3CDTF">2025-05-30T15:52:21Z</dcterms:modified>
</cp:coreProperties>
</file>